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la_technion_ac_il/Documents/Desktop/IEM SoE/טופס גמר/Final/"/>
    </mc:Choice>
  </mc:AlternateContent>
  <xr:revisionPtr revIDLastSave="37" documentId="8_{9CC7D5D8-8CF9-4865-AFA9-A9037A08EB41}" xr6:coauthVersionLast="47" xr6:coauthVersionMax="47" xr10:uidLastSave="{554ABA71-2B54-42ED-B310-CA3EA1125236}"/>
  <bookViews>
    <workbookView showHorizontalScroll="0" showVerticalScroll="0" showSheetTabs="0" xWindow="2868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2" l="1"/>
  <c r="E156" i="2"/>
  <c r="E154" i="2"/>
  <c r="D154" i="2"/>
  <c r="F154" i="2" l="1"/>
  <c r="C159" i="2"/>
  <c r="B113" i="2" l="1"/>
  <c r="B97" i="2"/>
  <c r="B89" i="2"/>
  <c r="B78" i="2"/>
  <c r="B68" i="2"/>
  <c r="B62" i="2"/>
  <c r="B47" i="2"/>
  <c r="B141" i="2" s="1"/>
  <c r="D156" i="2"/>
  <c r="C156" i="2" l="1"/>
  <c r="G156" i="2"/>
  <c r="F155" i="2" l="1"/>
  <c r="E155" i="2"/>
  <c r="D155" i="2"/>
  <c r="C154" i="2"/>
  <c r="C155" i="2" l="1"/>
  <c r="G154" i="2"/>
  <c r="G157" i="2" s="1"/>
  <c r="B142" i="2" l="1"/>
  <c r="A137" i="2" l="1"/>
  <c r="A142" i="2"/>
  <c r="B145" i="2"/>
  <c r="A145" i="2" s="1"/>
  <c r="B146" i="2"/>
  <c r="A146" i="2" s="1"/>
  <c r="B143" i="2"/>
  <c r="A143" i="2" s="1"/>
  <c r="C153" i="2" s="1"/>
  <c r="B144" i="2"/>
  <c r="A144" i="2" s="1"/>
  <c r="G155" i="2" l="1"/>
  <c r="C157" i="2" s="1"/>
  <c r="B147" i="2"/>
  <c r="A141" i="2" l="1"/>
  <c r="A147" i="2"/>
  <c r="C160" i="2"/>
  <c r="B135" i="2" l="1"/>
  <c r="B148" i="2" s="1"/>
  <c r="B150" i="2" s="1"/>
  <c r="A148" i="2" l="1"/>
  <c r="A149" i="2" s="1"/>
  <c r="C161" i="2" s="1"/>
</calcChain>
</file>

<file path=xl/sharedStrings.xml><?xml version="1.0" encoding="utf-8"?>
<sst xmlns="http://schemas.openxmlformats.org/spreadsheetml/2006/main" count="144" uniqueCount="122">
  <si>
    <t>מתמטיקה דיסקרטית ת'</t>
  </si>
  <si>
    <t>פיסיקה 1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</si>
  <si>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</si>
  <si>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</si>
  <si>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</si>
  <si>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</si>
  <si>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</si>
  <si>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</si>
  <si>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</si>
  <si>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</si>
  <si>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</si>
  <si>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</si>
  <si>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</si>
  <si>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</si>
  <si>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</si>
  <si>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קורסי חובה</t>
  </si>
  <si>
    <t>קורסים מדעיים</t>
  </si>
  <si>
    <t>סך מל"גים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</si>
  <si>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</si>
  <si>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</si>
  <si>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</si>
  <si>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</si>
  <si>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</si>
  <si>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</si>
  <si>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</si>
  <si>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</si>
  <si>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</si>
  <si>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</si>
  <si>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</si>
  <si>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</si>
  <si>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</si>
  <si>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</si>
  <si>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</si>
  <si>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</si>
  <si>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אחר</t>
  </si>
  <si>
    <t>חובה מינימום 5.5 נקז</t>
  </si>
  <si>
    <t>מספר קורס - שם קורס</t>
  </si>
  <si>
    <t xml:space="preserve">124120 יסודות הכימיה              </t>
  </si>
  <si>
    <t>קורסי בחירה פקולטיים אחרים - 094, 095, 096</t>
  </si>
  <si>
    <t>או פרויקט מחקר 1 094701 לסטודנטים בתכנית מצויינות</t>
  </si>
  <si>
    <t>מבוא למדעי המחשב נ'</t>
  </si>
  <si>
    <t>מבוא לניתוח נתונים</t>
  </si>
  <si>
    <t>מודלים דטרמיניסטים בחקר ביצועים</t>
  </si>
  <si>
    <t>מבוא לניהול פיננסי</t>
  </si>
  <si>
    <t>עקרונות הכלכלה למהנדסים</t>
  </si>
  <si>
    <t>מודלים סטוכסטיים בחקר בצועים</t>
  </si>
  <si>
    <t xml:space="preserve">מבוא לפסיכולוגיה </t>
  </si>
  <si>
    <t>עקרונות השיווק</t>
  </si>
  <si>
    <t>תכנון פרויקטים וניהולם</t>
  </si>
  <si>
    <t>אנגלית טכנית-מתקדמים ב'</t>
  </si>
  <si>
    <t>או פרויקט מחקר 2 094702 לסטודנטים בתכנית מצויינות</t>
  </si>
  <si>
    <t>114032 מעבדה לפיסיקה 1ח'</t>
  </si>
  <si>
    <t>097414 סטטיסטיקה 2</t>
  </si>
  <si>
    <t>חובה לפחות קורס אחד</t>
  </si>
  <si>
    <t>רשימת הבחירה של מדעי ההתנהגות</t>
  </si>
  <si>
    <t>096600 התנהגות ארגונית</t>
  </si>
  <si>
    <t>096620 הנדסת גורמי אנוש</t>
  </si>
  <si>
    <t>סך נקודות מדעי ההתנהגות</t>
  </si>
  <si>
    <t>סך נקודות שרשרת תעשיה מתקדמת</t>
  </si>
  <si>
    <t>חובה קורס אחד מכל קבוצה - לא ניתן לרשום קורס תחת שתי  קבוצות</t>
  </si>
  <si>
    <t>שרשרת חקר ביצועים</t>
  </si>
  <si>
    <t xml:space="preserve">096327 מודלים לא לינאריים בחקר ביצועים </t>
  </si>
  <si>
    <t xml:space="preserve">096335 אופטימיזציה בתנאי אי ודאות </t>
  </si>
  <si>
    <t xml:space="preserve">096351 שיטות פוליהדרליות לתכנות בשלמים </t>
  </si>
  <si>
    <t>097135 מחקר רב תחומי במערכות שירות</t>
  </si>
  <si>
    <t xml:space="preserve">097280 אלגוריתמים בתרחישי אי-ודאות </t>
  </si>
  <si>
    <t xml:space="preserve">097334 שיטות אלגבריות לתכנות בשלמים </t>
  </si>
  <si>
    <t>סך נקודות שרשרת חקר ביצועים</t>
  </si>
  <si>
    <t>096617 חשיבה וקבלת החלטות</t>
  </si>
  <si>
    <t>שרשרת תורת המשחקים</t>
  </si>
  <si>
    <t>רשימת קורסי מדעי ההתנהגות</t>
  </si>
  <si>
    <t>סך נקודות שרשרת כלכלה התנהגותית</t>
  </si>
  <si>
    <t>סטטוס</t>
  </si>
  <si>
    <t>הסתברות ת'</t>
  </si>
  <si>
    <t>עובר = 1</t>
  </si>
  <si>
    <t>נק"ז</t>
  </si>
  <si>
    <t>שימו לב: יש לסמן 1 בקורס שקבלת בו עובר - ולעדכן נקז כאשר לא משקף את הנקז בתדפיס הציונים שלך</t>
  </si>
  <si>
    <t>שימו לב לסטטוס בתחתית הגיליון - אם אין הערות טופס תקין</t>
  </si>
  <si>
    <t>שימו לב לססטוס בסיום הגיליון</t>
  </si>
  <si>
    <t>טופס גמר - הנדסת מערכות מידע</t>
  </si>
  <si>
    <t>ארגון המחשב ומע"ה</t>
  </si>
  <si>
    <t>הנדסת תוכנה</t>
  </si>
  <si>
    <t>או הסתברות מ 094412</t>
  </si>
  <si>
    <t>מבני נתונים ואלגוריתמים</t>
  </si>
  <si>
    <t>ניהול מסדי נתונים</t>
  </si>
  <si>
    <t>מודלים של מסחר אלקטרוני</t>
  </si>
  <si>
    <t>למידה חישובית 1</t>
  </si>
  <si>
    <t>יסודות בינה מלאכותית וישומיה</t>
  </si>
  <si>
    <t>מערכות מידע מבוזרות</t>
  </si>
  <si>
    <t>מבוא לחישוביות וסיבוכיות</t>
  </si>
  <si>
    <t>תורת המשחקים והתנהגות  כלכלית</t>
  </si>
  <si>
    <t>097317 תורת המשחקים השיתופיים</t>
  </si>
  <si>
    <t>096226 חישוב, תורת המשחקים וכלכלה</t>
  </si>
  <si>
    <t>096578 בחירה חברתית והחלטות משותפות</t>
  </si>
  <si>
    <t>שרשרת למידה חישובית</t>
  </si>
  <si>
    <t>097209 למידה חישובית 2</t>
  </si>
  <si>
    <t>096327 מודלים לא ליניארים בחקב"צ</t>
  </si>
  <si>
    <t>כל קורס מרשימת קורסי הנתונים של הנדסת נתונים ומידע - נא למלא פרטים</t>
  </si>
  <si>
    <t>חינוך גופני - נא למלא פרטים</t>
  </si>
  <si>
    <t>נא למלא פרטים</t>
  </si>
  <si>
    <t>סך נקודות לתואר</t>
  </si>
  <si>
    <t>סך נקודות לחובת גמר תואר</t>
  </si>
  <si>
    <t>שימו לב: יש למלא מספר קורס - שם קורס ונק"ז</t>
  </si>
  <si>
    <t>עד 10 נק"ז בחירה חופשית  נכנס לחישוב גמר לתואר</t>
  </si>
  <si>
    <t>חובה לסיים שרשרת מיקוד אחת לפחות</t>
  </si>
  <si>
    <t>קדם פרויקט תכן, הנדסת מ"מ</t>
  </si>
  <si>
    <t>פרויקט תכן 1, הנ. מ"מ</t>
  </si>
  <si>
    <t>סטטיסטיקה 1</t>
  </si>
  <si>
    <t>חשבון דיפרנציאלי ואינטגרלי 2מ'2</t>
  </si>
  <si>
    <t>חשבון דיפרנציאלי ואינטגרלי 1מ'2</t>
  </si>
  <si>
    <t>סדנת תכנות בשפת סי</t>
  </si>
  <si>
    <t>096324 הנדסת מערכות שירות</t>
  </si>
  <si>
    <t>097325 תאוריה ושיטות אופטימיזציה דלילה</t>
  </si>
  <si>
    <t>096212 מודלים גרפים הסתברותיים</t>
  </si>
  <si>
    <t>096606 כלכלה התנהגותית בסביבה טכנולוגית</t>
  </si>
  <si>
    <t>או 104018 חדוא 1 מ</t>
  </si>
  <si>
    <t>או חדוא 2 מ 104022</t>
  </si>
  <si>
    <t>אלגברה 1מ2</t>
  </si>
  <si>
    <t>או 104016 אלגברה 1/מורחב</t>
  </si>
  <si>
    <t>096690 כלכלה התנהגותית: למידה וארגונים</t>
  </si>
  <si>
    <t>חובה קורס אחד מכל קבוצה - וקורס שלישי נוסף</t>
  </si>
  <si>
    <t>שרשרת תורת המשחקים וכלכלה התנהגותית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</si>
</sst>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20"/>
      <name val="Arial"/>
      <family val="2"/>
      <charset val="177"/>
    </font>
    <font>
      <sz val="11"/>
      <name val="Arial"/>
      <family val="2"/>
      <charset val="177"/>
    </font>
    <font>
      <b/>
      <sz val="14"/>
      <name val="Arial"/>
      <family val="2"/>
      <charset val="177"/>
    </font>
    <font>
      <b/>
      <sz val="11"/>
      <name val="Arial"/>
      <family val="2"/>
      <charset val="177"/>
    </font>
    <font>
      <b/>
      <sz val="12"/>
      <name val="Arial"/>
      <family val="2"/>
      <charset val="177"/>
    </font>
    <font>
      <sz val="14"/>
      <name val="Arial"/>
      <family val="2"/>
      <charset val="177"/>
    </font>
    <font>
      <b/>
      <sz val="16"/>
      <name val="Arial"/>
      <family val="2"/>
      <charset val="177"/>
    </font>
    <font>
      <b/>
      <i/>
      <sz val="11"/>
      <name val="Arial"/>
      <family val="2"/>
      <charset val="177"/>
    </font>
    <font>
      <sz val="9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4" borderId="4" xfId="0" applyFont="1" applyFill="1" applyBorder="1"/>
    <xf numFmtId="0" fontId="2" fillId="0" borderId="0" xfId="0" applyFont="1" applyAlignment="1">
      <alignment horizontal="center" vertical="center" readingOrder="2"/>
    </xf>
    <xf numFmtId="49" fontId="2" fillId="4" borderId="4" xfId="0" applyNumberFormat="1" applyFont="1" applyFill="1" applyBorder="1"/>
    <xf numFmtId="0" fontId="2" fillId="4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2" fillId="4" borderId="2" xfId="0" applyFont="1" applyFill="1" applyBorder="1" applyAlignment="1" applyProtection="1">
      <alignment horizontal="center" vertical="center" readingOrder="2"/>
      <protection locked="0"/>
    </xf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/>
    <xf numFmtId="0" fontId="2" fillId="0" borderId="0" xfId="0" applyFont="1" applyAlignment="1">
      <alignment horizontal="right" vertical="center" wrapText="1" readingOrder="2"/>
    </xf>
    <xf numFmtId="0" fontId="2" fillId="4" borderId="0" xfId="0" applyFont="1" applyFill="1" applyAlignment="1" applyProtection="1">
      <alignment horizontal="right" vertical="center" readingOrder="2"/>
      <protection locked="0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5" fillId="0" borderId="0" xfId="0" applyFont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4" borderId="0" xfId="0" applyFont="1" applyFill="1" applyAlignment="1">
      <alignment horizontal="center" vertical="center" readingOrder="2"/>
    </xf>
    <xf numFmtId="0" fontId="2" fillId="4" borderId="2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2" fillId="2" borderId="0" xfId="0" applyFont="1" applyFill="1"/>
    <xf numFmtId="0" fontId="2" fillId="4" borderId="0" xfId="0" applyFont="1" applyFill="1" applyAlignment="1">
      <alignment horizontal="right" vertical="center" readingOrder="2"/>
    </xf>
    <xf numFmtId="0" fontId="2" fillId="8" borderId="0" xfId="0" applyFont="1" applyFill="1" applyAlignment="1">
      <alignment horizontal="right" vertical="center" readingOrder="2"/>
    </xf>
    <xf numFmtId="0" fontId="4" fillId="0" borderId="0" xfId="0" applyFont="1" applyAlignment="1">
      <alignment horizontal="center" wrapText="1"/>
    </xf>
    <xf numFmtId="0" fontId="2" fillId="7" borderId="0" xfId="0" applyFont="1" applyFill="1" applyAlignment="1">
      <alignment horizontal="right" vertical="center" readingOrder="2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4" xfId="0" applyFont="1" applyFill="1" applyBorder="1" applyAlignment="1">
      <alignment horizontal="center" vertical="center" readingOrder="2"/>
    </xf>
    <xf numFmtId="0" fontId="2" fillId="5" borderId="0" xfId="0" applyFont="1" applyFill="1" applyAlignment="1">
      <alignment horizontal="right" vertical="center" readingOrder="2"/>
    </xf>
    <xf numFmtId="0" fontId="2" fillId="5" borderId="0" xfId="0" applyFont="1" applyFill="1" applyAlignment="1">
      <alignment horizontal="center" vertical="center" readingOrder="2"/>
    </xf>
    <xf numFmtId="0" fontId="2" fillId="5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3" fillId="0" borderId="0" xfId="0" applyFont="1"/>
    <xf numFmtId="0" fontId="6" fillId="0" borderId="0" xfId="0" applyFont="1"/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5" fillId="0" borderId="3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5"/>
  <sheetViews>
    <sheetView showZeros="0" tabSelected="1" topLeftCell="A111" zoomScale="80" zoomScaleNormal="80" workbookViewId="0">
      <selection activeCell="C153" sqref="C153"/>
    </sheetView>
  </sheetViews>
  <sheetFormatPr defaultColWidth="8.75" defaultRowHeight="14.25" x14ac:dyDescent="0.2"/>
  <cols>
    <col min="1" max="1" width="10.875" style="3" bestFit="1" customWidth="1"/>
    <col min="2" max="2" width="8.375" style="4" bestFit="1" customWidth="1"/>
    <col min="3" max="3" width="58.25" style="3" customWidth="1"/>
    <col min="4" max="4" width="54" style="9" bestFit="1" customWidth="1"/>
    <col min="5" max="5" width="50.75" style="4" customWidth="1"/>
    <col min="6" max="16384" width="8.75" style="3"/>
  </cols>
  <sheetData>
    <row r="1" spans="1:5" s="2" customFormat="1" ht="26.25" x14ac:dyDescent="0.4">
      <c r="A1" s="55" t="s">
        <v>79</v>
      </c>
      <c r="B1" s="55"/>
      <c r="C1" s="55"/>
      <c r="D1" s="55"/>
      <c r="E1" s="1"/>
    </row>
    <row r="3" spans="1:5" x14ac:dyDescent="0.2">
      <c r="C3" s="5"/>
      <c r="D3" s="6" t="s">
        <v>27</v>
      </c>
    </row>
    <row r="4" spans="1:5" x14ac:dyDescent="0.2">
      <c r="C4" s="5"/>
      <c r="D4" s="6" t="s">
        <v>28</v>
      </c>
    </row>
    <row r="5" spans="1:5" x14ac:dyDescent="0.2">
      <c r="C5" s="7"/>
      <c r="D5" s="6" t="s">
        <v>29</v>
      </c>
    </row>
    <row r="6" spans="1:5" x14ac:dyDescent="0.2">
      <c r="C6" s="7"/>
      <c r="D6" s="6" t="s">
        <v>30</v>
      </c>
    </row>
    <row r="7" spans="1:5" x14ac:dyDescent="0.2">
      <c r="C7" s="5"/>
      <c r="D7" s="6" t="s">
        <v>31</v>
      </c>
    </row>
    <row r="8" spans="1:5" x14ac:dyDescent="0.2">
      <c r="C8" s="5"/>
      <c r="D8" s="6" t="s">
        <v>33</v>
      </c>
    </row>
    <row r="9" spans="1:5" ht="39.950000000000003" customHeight="1" x14ac:dyDescent="0.2">
      <c r="C9" s="8"/>
      <c r="D9" s="6" t="s">
        <v>32</v>
      </c>
    </row>
    <row r="10" spans="1:5" x14ac:dyDescent="0.2">
      <c r="A10" s="4"/>
      <c r="C10" s="4"/>
      <c r="D10" s="4"/>
    </row>
    <row r="11" spans="1:5" ht="18" x14ac:dyDescent="0.2">
      <c r="A11" s="56" t="s">
        <v>76</v>
      </c>
      <c r="B11" s="56"/>
      <c r="C11" s="56"/>
      <c r="D11" s="56"/>
    </row>
    <row r="12" spans="1:5" ht="18" x14ac:dyDescent="0.2">
      <c r="A12" s="56" t="s">
        <v>77</v>
      </c>
      <c r="B12" s="56"/>
      <c r="C12" s="56" t="s">
        <v>78</v>
      </c>
      <c r="D12" s="56"/>
    </row>
    <row r="13" spans="1:5" ht="15" thickBot="1" x14ac:dyDescent="0.25"/>
    <row r="14" spans="1:5" ht="16.5" thickBot="1" x14ac:dyDescent="0.25">
      <c r="A14" s="10" t="s">
        <v>74</v>
      </c>
      <c r="B14" s="10" t="s">
        <v>24</v>
      </c>
      <c r="C14" s="53" t="s">
        <v>15</v>
      </c>
      <c r="D14" s="54"/>
      <c r="E14" s="11"/>
    </row>
    <row r="15" spans="1:5" ht="15" thickBot="1" x14ac:dyDescent="0.25">
      <c r="A15" s="12"/>
      <c r="B15" s="12">
        <v>4</v>
      </c>
      <c r="C15" s="13" t="s">
        <v>0</v>
      </c>
      <c r="D15" s="6">
        <v>94345</v>
      </c>
      <c r="E15" s="6"/>
    </row>
    <row r="16" spans="1:5" ht="15" thickBot="1" x14ac:dyDescent="0.25">
      <c r="A16" s="12"/>
      <c r="B16" s="12">
        <v>1.5</v>
      </c>
      <c r="C16" s="13" t="s">
        <v>110</v>
      </c>
      <c r="D16" s="6">
        <v>94704</v>
      </c>
      <c r="E16" s="6"/>
    </row>
    <row r="17" spans="1:7" s="15" customFormat="1" ht="15.75" thickBot="1" x14ac:dyDescent="0.3">
      <c r="A17" s="12"/>
      <c r="B17" s="12">
        <v>5</v>
      </c>
      <c r="C17" s="13" t="s">
        <v>117</v>
      </c>
      <c r="D17" s="6">
        <v>104065</v>
      </c>
      <c r="E17" s="6" t="s">
        <v>118</v>
      </c>
      <c r="F17" s="3"/>
      <c r="G17" s="3"/>
    </row>
    <row r="18" spans="1:7" ht="15" thickBot="1" x14ac:dyDescent="0.25">
      <c r="A18" s="12"/>
      <c r="B18" s="12">
        <v>5</v>
      </c>
      <c r="C18" s="13" t="s">
        <v>109</v>
      </c>
      <c r="D18" s="6">
        <v>104042</v>
      </c>
      <c r="E18" s="6" t="s">
        <v>115</v>
      </c>
    </row>
    <row r="19" spans="1:7" ht="15" thickBot="1" x14ac:dyDescent="0.25">
      <c r="A19" s="12"/>
      <c r="B19" s="12">
        <v>4</v>
      </c>
      <c r="C19" s="13" t="s">
        <v>40</v>
      </c>
      <c r="D19" s="6">
        <v>234221</v>
      </c>
      <c r="E19" s="6"/>
    </row>
    <row r="20" spans="1:7" ht="15" thickBot="1" x14ac:dyDescent="0.25">
      <c r="A20" s="12"/>
      <c r="B20" s="12">
        <v>1</v>
      </c>
      <c r="C20" s="52" t="s">
        <v>98</v>
      </c>
      <c r="D20" s="52"/>
    </row>
    <row r="21" spans="1:7" ht="15" thickBot="1" x14ac:dyDescent="0.25">
      <c r="A21" s="12"/>
      <c r="B21" s="12">
        <v>3.5</v>
      </c>
      <c r="C21" s="13" t="s">
        <v>80</v>
      </c>
      <c r="D21" s="6">
        <v>94210</v>
      </c>
      <c r="E21" s="6"/>
    </row>
    <row r="22" spans="1:7" ht="15" thickBot="1" x14ac:dyDescent="0.25">
      <c r="A22" s="12"/>
      <c r="B22" s="12">
        <v>3.5</v>
      </c>
      <c r="C22" s="13" t="s">
        <v>81</v>
      </c>
      <c r="D22" s="6">
        <v>94219</v>
      </c>
      <c r="E22" s="6"/>
    </row>
    <row r="23" spans="1:7" ht="15" thickBot="1" x14ac:dyDescent="0.25">
      <c r="A23" s="12"/>
      <c r="B23" s="12">
        <v>4</v>
      </c>
      <c r="C23" s="13" t="s">
        <v>73</v>
      </c>
      <c r="D23" s="6">
        <v>94411</v>
      </c>
      <c r="E23" s="6" t="s">
        <v>82</v>
      </c>
    </row>
    <row r="24" spans="1:7" ht="15" thickBot="1" x14ac:dyDescent="0.25">
      <c r="A24" s="12"/>
      <c r="B24" s="12">
        <v>3.5</v>
      </c>
      <c r="C24" s="13" t="s">
        <v>41</v>
      </c>
      <c r="D24" s="6">
        <v>94202</v>
      </c>
      <c r="E24" s="6"/>
    </row>
    <row r="25" spans="1:7" ht="15" thickBot="1" x14ac:dyDescent="0.25">
      <c r="A25" s="12"/>
      <c r="B25" s="12">
        <v>5</v>
      </c>
      <c r="C25" s="13" t="s">
        <v>108</v>
      </c>
      <c r="D25" s="6">
        <v>104044</v>
      </c>
      <c r="E25" s="6" t="s">
        <v>116</v>
      </c>
    </row>
    <row r="26" spans="1:7" ht="15" thickBot="1" x14ac:dyDescent="0.25">
      <c r="A26" s="12"/>
      <c r="B26" s="12">
        <v>3</v>
      </c>
      <c r="C26" s="13" t="s">
        <v>49</v>
      </c>
      <c r="D26" s="6">
        <v>324033</v>
      </c>
      <c r="E26" s="6"/>
    </row>
    <row r="27" spans="1:7" ht="15" thickBot="1" x14ac:dyDescent="0.25">
      <c r="A27" s="12"/>
      <c r="B27" s="12">
        <v>4</v>
      </c>
      <c r="C27" s="13" t="s">
        <v>83</v>
      </c>
      <c r="D27" s="6">
        <v>94224</v>
      </c>
      <c r="E27" s="6"/>
    </row>
    <row r="28" spans="1:7" ht="15" thickBot="1" x14ac:dyDescent="0.25">
      <c r="A28" s="12"/>
      <c r="B28" s="12">
        <v>3</v>
      </c>
      <c r="C28" s="13" t="s">
        <v>84</v>
      </c>
      <c r="D28" s="6">
        <v>94241</v>
      </c>
      <c r="E28" s="6"/>
    </row>
    <row r="29" spans="1:7" ht="15" thickBot="1" x14ac:dyDescent="0.25">
      <c r="A29" s="12"/>
      <c r="B29" s="12">
        <v>4</v>
      </c>
      <c r="C29" s="13" t="s">
        <v>42</v>
      </c>
      <c r="D29" s="6">
        <v>94312</v>
      </c>
      <c r="E29" s="6"/>
    </row>
    <row r="30" spans="1:7" ht="15" thickBot="1" x14ac:dyDescent="0.25">
      <c r="A30" s="12"/>
      <c r="B30" s="12">
        <v>3.5</v>
      </c>
      <c r="C30" s="13" t="s">
        <v>107</v>
      </c>
      <c r="D30" s="6">
        <v>94424</v>
      </c>
      <c r="E30" s="6"/>
    </row>
    <row r="31" spans="1:7" ht="15" thickBot="1" x14ac:dyDescent="0.25">
      <c r="A31" s="12"/>
      <c r="B31" s="12">
        <v>2.5</v>
      </c>
      <c r="C31" s="13" t="s">
        <v>43</v>
      </c>
      <c r="D31" s="6">
        <v>94564</v>
      </c>
      <c r="E31" s="6"/>
    </row>
    <row r="32" spans="1:7" ht="15.75" customHeight="1" thickBot="1" x14ac:dyDescent="0.25">
      <c r="A32" s="12"/>
      <c r="B32" s="12">
        <v>3.5</v>
      </c>
      <c r="C32" s="13" t="s">
        <v>44</v>
      </c>
      <c r="D32" s="6">
        <v>94594</v>
      </c>
      <c r="E32" s="6"/>
    </row>
    <row r="33" spans="1:7" ht="15" thickBot="1" x14ac:dyDescent="0.25">
      <c r="A33" s="12"/>
      <c r="B33" s="12">
        <v>3.5</v>
      </c>
      <c r="C33" s="13" t="s">
        <v>45</v>
      </c>
      <c r="D33" s="6">
        <v>94314</v>
      </c>
      <c r="E33" s="6"/>
    </row>
    <row r="34" spans="1:7" ht="15" thickBot="1" x14ac:dyDescent="0.25">
      <c r="A34" s="12"/>
      <c r="B34" s="12">
        <v>2.5</v>
      </c>
      <c r="C34" s="13" t="s">
        <v>46</v>
      </c>
      <c r="D34" s="6">
        <v>95605</v>
      </c>
      <c r="E34" s="6"/>
    </row>
    <row r="35" spans="1:7" ht="15" thickBot="1" x14ac:dyDescent="0.25">
      <c r="A35" s="12"/>
      <c r="B35" s="12">
        <v>3.5</v>
      </c>
      <c r="C35" s="13" t="s">
        <v>85</v>
      </c>
      <c r="D35" s="6">
        <v>96211</v>
      </c>
      <c r="E35" s="6"/>
    </row>
    <row r="36" spans="1:7" s="15" customFormat="1" ht="15.75" thickBot="1" x14ac:dyDescent="0.3">
      <c r="A36" s="12"/>
      <c r="B36" s="12">
        <v>3.5</v>
      </c>
      <c r="C36" s="13" t="s">
        <v>86</v>
      </c>
      <c r="D36" s="6">
        <v>96411</v>
      </c>
      <c r="E36" s="6"/>
      <c r="F36" s="3"/>
      <c r="G36" s="3"/>
    </row>
    <row r="37" spans="1:7" ht="15" thickBot="1" x14ac:dyDescent="0.25">
      <c r="A37" s="12"/>
      <c r="B37" s="12">
        <v>3.5</v>
      </c>
      <c r="C37" s="16" t="s">
        <v>90</v>
      </c>
      <c r="D37" s="6">
        <v>96570</v>
      </c>
      <c r="E37" s="6"/>
    </row>
    <row r="38" spans="1:7" ht="15.75" thickBot="1" x14ac:dyDescent="0.3">
      <c r="A38" s="12"/>
      <c r="B38" s="12">
        <v>2.5</v>
      </c>
      <c r="C38" s="13" t="s">
        <v>89</v>
      </c>
      <c r="D38" s="6">
        <v>97447</v>
      </c>
      <c r="E38" s="14"/>
      <c r="F38" s="15"/>
      <c r="G38" s="15"/>
    </row>
    <row r="39" spans="1:7" ht="15" thickBot="1" x14ac:dyDescent="0.25">
      <c r="A39" s="12"/>
      <c r="B39" s="12">
        <v>1</v>
      </c>
      <c r="C39" s="52" t="s">
        <v>98</v>
      </c>
      <c r="D39" s="52"/>
    </row>
    <row r="40" spans="1:7" ht="15" thickBot="1" x14ac:dyDescent="0.25">
      <c r="A40" s="12"/>
      <c r="B40" s="12">
        <v>3.5</v>
      </c>
      <c r="C40" s="13" t="s">
        <v>48</v>
      </c>
      <c r="D40" s="6">
        <v>95140</v>
      </c>
      <c r="E40" s="6"/>
    </row>
    <row r="41" spans="1:7" ht="15.75" thickBot="1" x14ac:dyDescent="0.3">
      <c r="A41" s="12"/>
      <c r="B41" s="12">
        <v>3.5</v>
      </c>
      <c r="C41" s="13" t="s">
        <v>87</v>
      </c>
      <c r="D41" s="6">
        <v>96210</v>
      </c>
      <c r="E41" s="14"/>
      <c r="F41" s="15"/>
      <c r="G41" s="15"/>
    </row>
    <row r="42" spans="1:7" s="15" customFormat="1" ht="15.75" thickBot="1" x14ac:dyDescent="0.3">
      <c r="A42" s="12"/>
      <c r="B42" s="12">
        <v>3.5</v>
      </c>
      <c r="C42" s="13" t="s">
        <v>88</v>
      </c>
      <c r="D42" s="6">
        <v>96250</v>
      </c>
      <c r="E42" s="14"/>
    </row>
    <row r="43" spans="1:7" ht="15" thickBot="1" x14ac:dyDescent="0.25">
      <c r="A43" s="12"/>
      <c r="B43" s="12">
        <v>2.5</v>
      </c>
      <c r="C43" s="13" t="s">
        <v>1</v>
      </c>
      <c r="D43" s="6">
        <v>114051</v>
      </c>
      <c r="E43" s="6"/>
    </row>
    <row r="44" spans="1:7" ht="15" thickBot="1" x14ac:dyDescent="0.25">
      <c r="A44" s="12"/>
      <c r="B44" s="12">
        <v>3.5</v>
      </c>
      <c r="C44" s="13" t="s">
        <v>47</v>
      </c>
      <c r="D44" s="6">
        <v>97800</v>
      </c>
      <c r="E44" s="6"/>
    </row>
    <row r="45" spans="1:7" ht="15" thickBot="1" x14ac:dyDescent="0.25">
      <c r="A45" s="12"/>
      <c r="B45" s="12">
        <v>1.5</v>
      </c>
      <c r="C45" s="13" t="s">
        <v>105</v>
      </c>
      <c r="D45" s="6">
        <v>94395</v>
      </c>
      <c r="E45" s="6" t="s">
        <v>39</v>
      </c>
    </row>
    <row r="46" spans="1:7" ht="15" thickBot="1" x14ac:dyDescent="0.25">
      <c r="A46" s="12"/>
      <c r="B46" s="12">
        <v>3.5</v>
      </c>
      <c r="C46" s="13" t="s">
        <v>106</v>
      </c>
      <c r="D46" s="6">
        <v>94396</v>
      </c>
      <c r="E46" s="6" t="s">
        <v>50</v>
      </c>
    </row>
    <row r="47" spans="1:7" ht="15" thickBot="1" x14ac:dyDescent="0.25">
      <c r="B47" s="18">
        <f>+SUMPRODUCT(B15:B46,A15:A46)</f>
        <v>0</v>
      </c>
      <c r="C47" s="19" t="s">
        <v>2</v>
      </c>
      <c r="D47" s="6"/>
      <c r="E47" s="6"/>
    </row>
    <row r="48" spans="1:7" ht="13.5" customHeight="1" x14ac:dyDescent="0.2">
      <c r="D48" s="14"/>
    </row>
    <row r="49" spans="1:5" ht="13.5" customHeight="1" thickBot="1" x14ac:dyDescent="0.25">
      <c r="D49" s="20" t="s">
        <v>16</v>
      </c>
    </row>
    <row r="50" spans="1:5" ht="15" thickBot="1" x14ac:dyDescent="0.25">
      <c r="A50" s="21"/>
      <c r="B50" s="21">
        <v>1</v>
      </c>
      <c r="C50" s="13" t="s">
        <v>26</v>
      </c>
      <c r="D50" s="6"/>
      <c r="E50" s="22"/>
    </row>
    <row r="51" spans="1:5" ht="15" thickBot="1" x14ac:dyDescent="0.25">
      <c r="A51" s="23"/>
      <c r="B51" s="23">
        <v>1</v>
      </c>
      <c r="C51" s="13" t="s">
        <v>51</v>
      </c>
      <c r="D51" s="6"/>
      <c r="E51" s="22"/>
    </row>
    <row r="52" spans="1:5" ht="15" thickBot="1" x14ac:dyDescent="0.25">
      <c r="A52" s="23"/>
      <c r="B52" s="23">
        <v>3.5</v>
      </c>
      <c r="C52" s="13" t="s">
        <v>3</v>
      </c>
      <c r="D52" s="6"/>
      <c r="E52" s="22"/>
    </row>
    <row r="53" spans="1:5" ht="15" thickBot="1" x14ac:dyDescent="0.25">
      <c r="A53" s="23"/>
      <c r="B53" s="23">
        <v>3.5</v>
      </c>
      <c r="C53" s="13" t="s">
        <v>4</v>
      </c>
      <c r="D53" s="6"/>
      <c r="E53" s="22"/>
    </row>
    <row r="54" spans="1:5" ht="15" thickBot="1" x14ac:dyDescent="0.25">
      <c r="A54" s="23"/>
      <c r="B54" s="23">
        <v>5</v>
      </c>
      <c r="C54" s="13" t="s">
        <v>37</v>
      </c>
      <c r="D54" s="6" t="s">
        <v>5</v>
      </c>
      <c r="E54" s="22"/>
    </row>
    <row r="55" spans="1:5" ht="15" thickBot="1" x14ac:dyDescent="0.25">
      <c r="A55" s="23"/>
      <c r="B55" s="23">
        <v>4</v>
      </c>
      <c r="C55" s="13" t="s">
        <v>6</v>
      </c>
      <c r="D55" s="6"/>
      <c r="E55" s="22"/>
    </row>
    <row r="56" spans="1:5" ht="15" thickBot="1" x14ac:dyDescent="0.25">
      <c r="A56" s="23"/>
      <c r="B56" s="23">
        <v>3</v>
      </c>
      <c r="C56" s="13" t="s">
        <v>7</v>
      </c>
      <c r="D56" s="6"/>
      <c r="E56" s="22"/>
    </row>
    <row r="57" spans="1:5" ht="15" thickBot="1" x14ac:dyDescent="0.25">
      <c r="A57" s="23"/>
      <c r="B57" s="23">
        <v>0.5</v>
      </c>
      <c r="C57" s="13" t="s">
        <v>8</v>
      </c>
      <c r="D57" s="6"/>
      <c r="E57" s="22"/>
    </row>
    <row r="58" spans="1:5" ht="15" thickBot="1" x14ac:dyDescent="0.25">
      <c r="A58" s="23"/>
      <c r="B58" s="23">
        <v>5</v>
      </c>
      <c r="C58" s="13" t="s">
        <v>9</v>
      </c>
      <c r="D58" s="6"/>
      <c r="E58" s="22"/>
    </row>
    <row r="59" spans="1:5" ht="15" thickBot="1" x14ac:dyDescent="0.25">
      <c r="A59" s="23"/>
      <c r="B59" s="23">
        <v>3.5</v>
      </c>
      <c r="C59" s="13" t="s">
        <v>10</v>
      </c>
      <c r="D59" s="6"/>
      <c r="E59" s="22"/>
    </row>
    <row r="60" spans="1:5" ht="15" thickBot="1" x14ac:dyDescent="0.25">
      <c r="A60" s="23"/>
      <c r="B60" s="23">
        <v>3</v>
      </c>
      <c r="C60" s="13" t="s">
        <v>11</v>
      </c>
      <c r="D60" s="6"/>
      <c r="E60" s="22"/>
    </row>
    <row r="61" spans="1:5" ht="15" thickBot="1" x14ac:dyDescent="0.25">
      <c r="A61" s="23"/>
      <c r="B61" s="23">
        <v>3</v>
      </c>
      <c r="C61" s="13" t="s">
        <v>12</v>
      </c>
      <c r="D61" s="6"/>
      <c r="E61" s="22"/>
    </row>
    <row r="62" spans="1:5" ht="15.75" thickBot="1" x14ac:dyDescent="0.3">
      <c r="B62" s="18">
        <f>+SUMPRODUCT(B50:B61,A50:A61)</f>
        <v>0</v>
      </c>
      <c r="C62" s="19" t="s">
        <v>13</v>
      </c>
      <c r="D62" s="24" t="s">
        <v>35</v>
      </c>
      <c r="E62" s="25"/>
    </row>
    <row r="65" spans="1:6" ht="15.75" thickBot="1" x14ac:dyDescent="0.25">
      <c r="D65" s="14" t="s">
        <v>54</v>
      </c>
      <c r="F65" s="26"/>
    </row>
    <row r="66" spans="1:6" ht="15" thickBot="1" x14ac:dyDescent="0.25">
      <c r="A66" s="21"/>
      <c r="B66" s="21">
        <v>3.5</v>
      </c>
      <c r="C66" s="13" t="s">
        <v>55</v>
      </c>
      <c r="D66" s="6"/>
      <c r="E66" s="22"/>
    </row>
    <row r="67" spans="1:6" ht="15" thickBot="1" x14ac:dyDescent="0.25">
      <c r="A67" s="21"/>
      <c r="B67" s="23">
        <v>3.5</v>
      </c>
      <c r="C67" s="13" t="s">
        <v>56</v>
      </c>
      <c r="D67" s="6"/>
      <c r="E67" s="22"/>
    </row>
    <row r="68" spans="1:6" ht="15" x14ac:dyDescent="0.25">
      <c r="B68" s="25">
        <f>+SUMPRODUCT(B66:B67,A66:A67)</f>
        <v>0</v>
      </c>
      <c r="C68" s="19" t="s">
        <v>57</v>
      </c>
      <c r="D68" s="24" t="s">
        <v>53</v>
      </c>
      <c r="E68" s="25"/>
    </row>
    <row r="70" spans="1:6" x14ac:dyDescent="0.2">
      <c r="B70" s="27"/>
      <c r="D70" s="3"/>
      <c r="E70" s="27"/>
    </row>
    <row r="71" spans="1:6" ht="15.75" thickBot="1" x14ac:dyDescent="0.25">
      <c r="D71" s="14" t="s">
        <v>121</v>
      </c>
      <c r="F71" s="26"/>
    </row>
    <row r="72" spans="1:6" ht="15" thickBot="1" x14ac:dyDescent="0.25">
      <c r="A72" s="21"/>
      <c r="B72" s="21">
        <v>2.5</v>
      </c>
      <c r="C72" s="28" t="s">
        <v>91</v>
      </c>
      <c r="D72" s="6"/>
      <c r="E72" s="22"/>
    </row>
    <row r="73" spans="1:6" ht="15" thickBot="1" x14ac:dyDescent="0.25">
      <c r="A73" s="21"/>
      <c r="B73" s="23">
        <v>2.5</v>
      </c>
      <c r="C73" s="28" t="s">
        <v>92</v>
      </c>
      <c r="D73" s="6"/>
      <c r="E73" s="22"/>
    </row>
    <row r="74" spans="1:6" ht="15" thickBot="1" x14ac:dyDescent="0.25">
      <c r="A74" s="21"/>
      <c r="B74" s="23">
        <v>2.5</v>
      </c>
      <c r="C74" s="28" t="s">
        <v>93</v>
      </c>
      <c r="D74" s="6"/>
      <c r="E74" s="22"/>
    </row>
    <row r="75" spans="1:6" ht="15" thickBot="1" x14ac:dyDescent="0.25">
      <c r="A75" s="21"/>
      <c r="B75" s="23"/>
      <c r="C75" s="29" t="s">
        <v>119</v>
      </c>
      <c r="D75" s="6"/>
      <c r="E75" s="22"/>
    </row>
    <row r="76" spans="1:6" ht="15" thickBot="1" x14ac:dyDescent="0.25">
      <c r="A76" s="21"/>
      <c r="B76" s="23"/>
      <c r="C76" s="29" t="s">
        <v>114</v>
      </c>
      <c r="D76" s="6"/>
      <c r="E76" s="22"/>
    </row>
    <row r="77" spans="1:6" ht="15" thickBot="1" x14ac:dyDescent="0.25">
      <c r="A77" s="21"/>
      <c r="B77" s="23">
        <v>2</v>
      </c>
      <c r="C77" s="29" t="s">
        <v>68</v>
      </c>
      <c r="D77" s="6"/>
      <c r="E77" s="22"/>
    </row>
    <row r="78" spans="1:6" ht="15" x14ac:dyDescent="0.25">
      <c r="B78" s="25">
        <f>+SUMPRODUCT(B72:B77,A72:A77)</f>
        <v>0</v>
      </c>
      <c r="C78" s="19" t="s">
        <v>58</v>
      </c>
      <c r="D78" s="30" t="s">
        <v>120</v>
      </c>
      <c r="E78" s="25"/>
    </row>
    <row r="80" spans="1:6" ht="15.75" thickBot="1" x14ac:dyDescent="0.25">
      <c r="D80" s="14" t="s">
        <v>60</v>
      </c>
      <c r="F80" s="26"/>
    </row>
    <row r="81" spans="1:6" ht="15" thickBot="1" x14ac:dyDescent="0.25">
      <c r="A81" s="21"/>
      <c r="B81" s="21">
        <v>3.5</v>
      </c>
      <c r="C81" s="28" t="s">
        <v>61</v>
      </c>
      <c r="D81" s="6"/>
      <c r="E81" s="22"/>
    </row>
    <row r="82" spans="1:6" ht="15" thickBot="1" x14ac:dyDescent="0.25">
      <c r="A82" s="21"/>
      <c r="B82" s="23">
        <v>2.5</v>
      </c>
      <c r="C82" s="31" t="s">
        <v>111</v>
      </c>
      <c r="D82" s="6"/>
      <c r="E82" s="22"/>
    </row>
    <row r="83" spans="1:6" ht="15" thickBot="1" x14ac:dyDescent="0.25">
      <c r="A83" s="21"/>
      <c r="B83" s="23">
        <v>3.5</v>
      </c>
      <c r="C83" s="29" t="s">
        <v>62</v>
      </c>
      <c r="D83" s="6"/>
      <c r="E83" s="22"/>
    </row>
    <row r="84" spans="1:6" ht="15" thickBot="1" x14ac:dyDescent="0.25">
      <c r="A84" s="21"/>
      <c r="B84" s="23">
        <v>2.5</v>
      </c>
      <c r="C84" s="29" t="s">
        <v>63</v>
      </c>
      <c r="D84" s="6"/>
      <c r="E84" s="22"/>
    </row>
    <row r="85" spans="1:6" ht="15" thickBot="1" x14ac:dyDescent="0.25">
      <c r="A85" s="21"/>
      <c r="B85" s="23">
        <v>3.5</v>
      </c>
      <c r="C85" s="29" t="s">
        <v>64</v>
      </c>
      <c r="D85" s="6"/>
      <c r="E85" s="22"/>
    </row>
    <row r="86" spans="1:6" ht="15" thickBot="1" x14ac:dyDescent="0.25">
      <c r="A86" s="21"/>
      <c r="B86" s="23">
        <v>3</v>
      </c>
      <c r="C86" s="29" t="s">
        <v>65</v>
      </c>
      <c r="D86" s="6"/>
      <c r="E86" s="22"/>
    </row>
    <row r="87" spans="1:6" ht="15" thickBot="1" x14ac:dyDescent="0.25">
      <c r="A87" s="21"/>
      <c r="B87" s="23"/>
      <c r="C87" s="29" t="s">
        <v>112</v>
      </c>
      <c r="D87" s="6"/>
      <c r="E87" s="22"/>
    </row>
    <row r="88" spans="1:6" ht="15" thickBot="1" x14ac:dyDescent="0.25">
      <c r="A88" s="21"/>
      <c r="B88" s="23">
        <v>2.5</v>
      </c>
      <c r="C88" s="29" t="s">
        <v>66</v>
      </c>
      <c r="D88" s="6"/>
      <c r="E88" s="22"/>
    </row>
    <row r="89" spans="1:6" ht="30" x14ac:dyDescent="0.25">
      <c r="B89" s="25">
        <f>+SUMPRODUCT(B81:B88,A81:A88)</f>
        <v>0</v>
      </c>
      <c r="C89" s="19" t="s">
        <v>67</v>
      </c>
      <c r="D89" s="30" t="s">
        <v>59</v>
      </c>
      <c r="E89" s="25"/>
    </row>
    <row r="91" spans="1:6" ht="15.75" thickBot="1" x14ac:dyDescent="0.25">
      <c r="D91" s="14" t="s">
        <v>94</v>
      </c>
      <c r="F91" s="26"/>
    </row>
    <row r="92" spans="1:6" ht="15" thickBot="1" x14ac:dyDescent="0.25">
      <c r="A92" s="21"/>
      <c r="B92" s="21"/>
      <c r="C92" s="29" t="s">
        <v>95</v>
      </c>
      <c r="D92" s="6"/>
      <c r="E92" s="22"/>
    </row>
    <row r="93" spans="1:6" ht="15" thickBot="1" x14ac:dyDescent="0.25">
      <c r="A93" s="21"/>
      <c r="B93" s="23"/>
      <c r="C93" s="31" t="s">
        <v>52</v>
      </c>
      <c r="D93" s="6"/>
      <c r="E93" s="22"/>
    </row>
    <row r="94" spans="1:6" ht="15" thickBot="1" x14ac:dyDescent="0.25">
      <c r="A94" s="21"/>
      <c r="B94" s="23"/>
      <c r="C94" s="31" t="s">
        <v>113</v>
      </c>
      <c r="D94" s="6"/>
      <c r="E94" s="22"/>
    </row>
    <row r="95" spans="1:6" ht="15" thickBot="1" x14ac:dyDescent="0.25">
      <c r="A95" s="21"/>
      <c r="B95" s="23"/>
      <c r="C95" s="31" t="s">
        <v>96</v>
      </c>
      <c r="D95" s="6"/>
      <c r="E95" s="22"/>
    </row>
    <row r="96" spans="1:6" ht="15" thickBot="1" x14ac:dyDescent="0.25">
      <c r="A96" s="12"/>
      <c r="B96" s="12"/>
      <c r="C96" s="17" t="s">
        <v>97</v>
      </c>
      <c r="D96" s="17"/>
    </row>
    <row r="97" spans="1:6" ht="30" x14ac:dyDescent="0.25">
      <c r="B97" s="25">
        <f>+SUMPRODUCT(B92:B96,A92:A96)</f>
        <v>0</v>
      </c>
      <c r="C97" s="19" t="s">
        <v>71</v>
      </c>
      <c r="D97" s="30" t="s">
        <v>59</v>
      </c>
      <c r="E97" s="25"/>
    </row>
    <row r="101" spans="1:6" ht="18" x14ac:dyDescent="0.2">
      <c r="C101" s="56" t="s">
        <v>102</v>
      </c>
      <c r="D101" s="56"/>
      <c r="E101" s="56"/>
      <c r="F101" s="56"/>
    </row>
    <row r="103" spans="1:6" ht="15.75" thickBot="1" x14ac:dyDescent="0.25">
      <c r="B103" s="26" t="s">
        <v>75</v>
      </c>
      <c r="C103" s="26" t="s">
        <v>36</v>
      </c>
      <c r="D103" s="14" t="s">
        <v>20</v>
      </c>
      <c r="E103" s="27"/>
    </row>
    <row r="104" spans="1:6" ht="15" thickBot="1" x14ac:dyDescent="0.25">
      <c r="A104" s="21"/>
      <c r="B104" s="21"/>
      <c r="C104" s="28" t="s">
        <v>99</v>
      </c>
      <c r="D104" s="9">
        <v>1</v>
      </c>
      <c r="E104" s="22"/>
    </row>
    <row r="105" spans="1:6" ht="15" thickBot="1" x14ac:dyDescent="0.25">
      <c r="A105" s="21"/>
      <c r="B105" s="21"/>
      <c r="C105" s="28" t="s">
        <v>99</v>
      </c>
      <c r="D105" s="9">
        <v>2</v>
      </c>
      <c r="E105" s="22"/>
    </row>
    <row r="106" spans="1:6" ht="15" thickBot="1" x14ac:dyDescent="0.25">
      <c r="A106" s="21"/>
      <c r="B106" s="21"/>
      <c r="C106" s="28" t="s">
        <v>99</v>
      </c>
      <c r="D106" s="9">
        <v>3</v>
      </c>
      <c r="E106" s="22"/>
    </row>
    <row r="107" spans="1:6" ht="15" thickBot="1" x14ac:dyDescent="0.25">
      <c r="A107" s="21"/>
      <c r="B107" s="21"/>
      <c r="C107" s="28" t="s">
        <v>99</v>
      </c>
      <c r="D107" s="9" t="s">
        <v>34</v>
      </c>
      <c r="E107" s="22"/>
    </row>
    <row r="108" spans="1:6" ht="15" thickBot="1" x14ac:dyDescent="0.25">
      <c r="A108" s="21"/>
      <c r="B108" s="21"/>
      <c r="C108" s="28" t="s">
        <v>99</v>
      </c>
      <c r="D108" s="9" t="s">
        <v>34</v>
      </c>
      <c r="E108" s="22"/>
    </row>
    <row r="109" spans="1:6" ht="15" thickBot="1" x14ac:dyDescent="0.25">
      <c r="A109" s="21"/>
      <c r="B109" s="21"/>
      <c r="C109" s="28" t="s">
        <v>99</v>
      </c>
      <c r="D109" s="9" t="s">
        <v>34</v>
      </c>
      <c r="E109" s="22"/>
    </row>
    <row r="110" spans="1:6" ht="15" thickBot="1" x14ac:dyDescent="0.25">
      <c r="A110" s="21"/>
      <c r="B110" s="21"/>
      <c r="C110" s="28" t="s">
        <v>99</v>
      </c>
      <c r="D110" s="9" t="s">
        <v>34</v>
      </c>
      <c r="E110" s="22"/>
    </row>
    <row r="111" spans="1:6" ht="15" thickBot="1" x14ac:dyDescent="0.25">
      <c r="A111" s="21"/>
      <c r="B111" s="21"/>
      <c r="C111" s="28" t="s">
        <v>99</v>
      </c>
      <c r="D111" s="9" t="s">
        <v>34</v>
      </c>
      <c r="E111" s="22"/>
    </row>
    <row r="112" spans="1:6" ht="15" thickBot="1" x14ac:dyDescent="0.25">
      <c r="A112" s="21"/>
      <c r="B112" s="21"/>
      <c r="C112" s="28" t="s">
        <v>99</v>
      </c>
      <c r="D112" s="9" t="s">
        <v>34</v>
      </c>
      <c r="E112" s="22"/>
    </row>
    <row r="113" spans="1:5" ht="15" x14ac:dyDescent="0.25">
      <c r="B113" s="25">
        <f>+SUMPRODUCT(B104:B112,A104:A112)</f>
        <v>0</v>
      </c>
      <c r="C113" s="19" t="s">
        <v>17</v>
      </c>
      <c r="D113" s="24"/>
      <c r="E113" s="25"/>
    </row>
    <row r="114" spans="1:5" ht="15" x14ac:dyDescent="0.25">
      <c r="D114" s="30" t="s">
        <v>103</v>
      </c>
    </row>
    <row r="117" spans="1:5" ht="15" x14ac:dyDescent="0.2">
      <c r="D117" s="14" t="s">
        <v>38</v>
      </c>
    </row>
    <row r="118" spans="1:5" ht="15.75" thickBot="1" x14ac:dyDescent="0.25">
      <c r="B118" s="26" t="s">
        <v>75</v>
      </c>
      <c r="C118" s="26" t="s">
        <v>36</v>
      </c>
    </row>
    <row r="119" spans="1:5" ht="15" thickBot="1" x14ac:dyDescent="0.25">
      <c r="A119" s="21"/>
      <c r="B119" s="21"/>
      <c r="C119" s="28"/>
      <c r="D119" s="6"/>
      <c r="E119" s="22"/>
    </row>
    <row r="120" spans="1:5" ht="15" thickBot="1" x14ac:dyDescent="0.25">
      <c r="A120" s="21"/>
      <c r="B120" s="23"/>
      <c r="C120" s="28"/>
      <c r="D120" s="6"/>
      <c r="E120" s="22"/>
    </row>
    <row r="121" spans="1:5" ht="15" thickBot="1" x14ac:dyDescent="0.25">
      <c r="A121" s="21"/>
      <c r="B121" s="23"/>
      <c r="C121" s="28"/>
      <c r="D121" s="6"/>
      <c r="E121" s="22"/>
    </row>
    <row r="122" spans="1:5" ht="15" thickBot="1" x14ac:dyDescent="0.25">
      <c r="A122" s="21"/>
      <c r="B122" s="23"/>
      <c r="C122" s="28"/>
      <c r="D122" s="6"/>
      <c r="E122" s="22"/>
    </row>
    <row r="123" spans="1:5" ht="15" thickBot="1" x14ac:dyDescent="0.25">
      <c r="A123" s="21"/>
      <c r="B123" s="23"/>
      <c r="C123" s="28"/>
      <c r="D123" s="6"/>
      <c r="E123" s="22"/>
    </row>
    <row r="124" spans="1:5" ht="15.75" thickBot="1" x14ac:dyDescent="0.25">
      <c r="A124" s="21"/>
      <c r="B124" s="23"/>
      <c r="C124" s="28"/>
      <c r="D124" s="14"/>
      <c r="E124" s="22"/>
    </row>
    <row r="125" spans="1:5" ht="15.75" thickBot="1" x14ac:dyDescent="0.25">
      <c r="A125" s="21"/>
      <c r="B125" s="23"/>
      <c r="C125" s="28"/>
      <c r="D125" s="14"/>
      <c r="E125" s="22"/>
    </row>
    <row r="126" spans="1:5" ht="15.75" thickBot="1" x14ac:dyDescent="0.25">
      <c r="A126" s="21"/>
      <c r="B126" s="23"/>
      <c r="C126" s="28"/>
      <c r="D126" s="14"/>
      <c r="E126" s="22"/>
    </row>
    <row r="127" spans="1:5" ht="15" thickBot="1" x14ac:dyDescent="0.25">
      <c r="A127" s="21"/>
      <c r="B127" s="23"/>
      <c r="C127" s="28"/>
      <c r="D127" s="6"/>
      <c r="E127" s="22"/>
    </row>
    <row r="128" spans="1:5" ht="15" thickBot="1" x14ac:dyDescent="0.25">
      <c r="A128" s="21"/>
      <c r="B128" s="23"/>
      <c r="C128" s="28"/>
      <c r="D128" s="6"/>
      <c r="E128" s="22"/>
    </row>
    <row r="129" spans="1:5" ht="15" thickBot="1" x14ac:dyDescent="0.25">
      <c r="A129" s="21"/>
      <c r="B129" s="23"/>
      <c r="C129" s="28"/>
      <c r="D129" s="6"/>
      <c r="E129" s="22"/>
    </row>
    <row r="130" spans="1:5" ht="15" thickBot="1" x14ac:dyDescent="0.25">
      <c r="A130" s="21"/>
      <c r="B130" s="23"/>
      <c r="C130" s="28"/>
      <c r="D130" s="6"/>
      <c r="E130" s="22"/>
    </row>
    <row r="131" spans="1:5" ht="15" thickBot="1" x14ac:dyDescent="0.25">
      <c r="A131" s="21"/>
      <c r="B131" s="23"/>
      <c r="C131" s="28"/>
      <c r="D131" s="6"/>
      <c r="E131" s="22"/>
    </row>
    <row r="132" spans="1:5" ht="15" thickBot="1" x14ac:dyDescent="0.25">
      <c r="A132" s="21"/>
      <c r="B132" s="23"/>
      <c r="C132" s="28"/>
      <c r="D132" s="6"/>
      <c r="E132" s="22"/>
    </row>
    <row r="133" spans="1:5" ht="15" thickBot="1" x14ac:dyDescent="0.25">
      <c r="A133" s="21"/>
      <c r="B133" s="23"/>
      <c r="C133" s="28"/>
      <c r="D133" s="6"/>
      <c r="E133" s="22"/>
    </row>
    <row r="134" spans="1:5" ht="15" thickBot="1" x14ac:dyDescent="0.25">
      <c r="A134" s="21"/>
      <c r="B134" s="23"/>
      <c r="C134" s="28"/>
      <c r="D134" s="6"/>
      <c r="E134" s="22"/>
    </row>
    <row r="135" spans="1:5" ht="15" x14ac:dyDescent="0.25">
      <c r="B135" s="25">
        <f>+SUMPRODUCT(B119:B134,A119:A134)</f>
        <v>0</v>
      </c>
      <c r="C135" s="19" t="s">
        <v>21</v>
      </c>
      <c r="D135" s="24"/>
      <c r="E135" s="25"/>
    </row>
    <row r="137" spans="1:5" x14ac:dyDescent="0.2">
      <c r="A137" s="3">
        <f>+B142-5.5</f>
        <v>-5.5</v>
      </c>
    </row>
    <row r="139" spans="1:5" x14ac:dyDescent="0.2">
      <c r="A139" s="32"/>
      <c r="B139" s="33"/>
      <c r="C139" s="32"/>
      <c r="D139" s="33"/>
      <c r="E139" s="33"/>
    </row>
    <row r="140" spans="1:5" ht="15" x14ac:dyDescent="0.25">
      <c r="A140" s="34" t="s">
        <v>22</v>
      </c>
      <c r="B140" s="33"/>
      <c r="C140" s="32"/>
      <c r="D140" s="33"/>
      <c r="E140" s="33"/>
    </row>
    <row r="141" spans="1:5" ht="15" x14ac:dyDescent="0.25">
      <c r="A141" s="34">
        <f>+B141</f>
        <v>0</v>
      </c>
      <c r="B141" s="35">
        <f>+B47</f>
        <v>0</v>
      </c>
      <c r="C141" s="36" t="s">
        <v>2</v>
      </c>
      <c r="D141" s="37"/>
      <c r="E141" s="37"/>
    </row>
    <row r="142" spans="1:5" ht="15" x14ac:dyDescent="0.25">
      <c r="A142" s="34">
        <f>MIN(5.5,B142)</f>
        <v>0</v>
      </c>
      <c r="B142" s="38">
        <f>+B62</f>
        <v>0</v>
      </c>
      <c r="C142" s="32" t="s">
        <v>13</v>
      </c>
      <c r="D142" s="33" t="s">
        <v>14</v>
      </c>
      <c r="E142" s="33"/>
    </row>
    <row r="143" spans="1:5" ht="15" x14ac:dyDescent="0.25">
      <c r="A143" s="34">
        <f t="shared" ref="A143:A146" si="0">+B143</f>
        <v>0</v>
      </c>
      <c r="B143" s="38">
        <f>+B68</f>
        <v>0</v>
      </c>
      <c r="C143" s="32" t="s">
        <v>70</v>
      </c>
      <c r="D143" s="33"/>
      <c r="E143" s="33"/>
    </row>
    <row r="144" spans="1:5" ht="15" x14ac:dyDescent="0.25">
      <c r="A144" s="34">
        <f t="shared" si="0"/>
        <v>0</v>
      </c>
      <c r="B144" s="38">
        <f>+B78</f>
        <v>0</v>
      </c>
      <c r="C144" s="32" t="s">
        <v>69</v>
      </c>
      <c r="D144" s="33"/>
      <c r="E144" s="33"/>
    </row>
    <row r="145" spans="1:7" ht="15" x14ac:dyDescent="0.25">
      <c r="A145" s="34">
        <f t="shared" si="0"/>
        <v>0</v>
      </c>
      <c r="B145" s="38">
        <f>+B89</f>
        <v>0</v>
      </c>
      <c r="C145" s="32" t="s">
        <v>60</v>
      </c>
      <c r="D145" s="33"/>
      <c r="E145" s="33"/>
    </row>
    <row r="146" spans="1:7" ht="15" x14ac:dyDescent="0.25">
      <c r="A146" s="34">
        <f t="shared" si="0"/>
        <v>0</v>
      </c>
      <c r="B146" s="38">
        <f>+B97</f>
        <v>0</v>
      </c>
      <c r="C146" s="32" t="s">
        <v>94</v>
      </c>
      <c r="D146" s="33"/>
      <c r="E146" s="33"/>
    </row>
    <row r="147" spans="1:7" ht="15" x14ac:dyDescent="0.25">
      <c r="A147" s="34">
        <f>MIN(10,(B147+IF(A137&gt;0,A137,0)))</f>
        <v>0</v>
      </c>
      <c r="B147" s="38">
        <f>+B113</f>
        <v>0</v>
      </c>
      <c r="C147" s="32" t="s">
        <v>18</v>
      </c>
      <c r="D147" s="33" t="s">
        <v>19</v>
      </c>
      <c r="E147" s="33"/>
    </row>
    <row r="148" spans="1:7" ht="15" x14ac:dyDescent="0.25">
      <c r="A148" s="34">
        <f>+B148</f>
        <v>0</v>
      </c>
      <c r="B148" s="38">
        <f>+B135</f>
        <v>0</v>
      </c>
      <c r="C148" s="32" t="s">
        <v>21</v>
      </c>
      <c r="D148" s="33"/>
      <c r="E148" s="33"/>
    </row>
    <row r="149" spans="1:7" s="41" customFormat="1" ht="18" x14ac:dyDescent="0.25">
      <c r="A149" s="39">
        <f>+SUM(A141:A148)</f>
        <v>0</v>
      </c>
      <c r="B149" s="39"/>
      <c r="C149" s="40" t="s">
        <v>101</v>
      </c>
      <c r="D149" s="39" t="s">
        <v>23</v>
      </c>
      <c r="E149" s="39"/>
    </row>
    <row r="150" spans="1:7" s="42" customFormat="1" ht="18" x14ac:dyDescent="0.25">
      <c r="B150" s="43">
        <f>+SUM(B141:B148)</f>
        <v>0</v>
      </c>
      <c r="C150" s="44" t="s">
        <v>100</v>
      </c>
      <c r="D150" s="45"/>
      <c r="E150" s="46"/>
    </row>
    <row r="152" spans="1:7" ht="20.25" x14ac:dyDescent="0.3">
      <c r="C152" s="47" t="s">
        <v>72</v>
      </c>
      <c r="D152" s="3"/>
    </row>
    <row r="153" spans="1:7" ht="15" x14ac:dyDescent="0.25">
      <c r="C153" s="24" t="str">
        <f>IF(A143=0,"חסר קורס במדעי ההתנהגות",0)</f>
        <v>חסר קורס במדעי ההתנהגות</v>
      </c>
    </row>
    <row r="154" spans="1:7" ht="15" x14ac:dyDescent="0.25">
      <c r="C154" s="24">
        <f>IF(F154&lt;3,0,"השלמת את רשימת שרשרת תורת המשחקים וכלכלה התנהגותית")</f>
        <v>0</v>
      </c>
      <c r="D154" s="9">
        <f>+A72+A73+A74</f>
        <v>0</v>
      </c>
      <c r="E154" s="4">
        <f>+SUM(A75:A77)</f>
        <v>0</v>
      </c>
      <c r="F154" s="3">
        <f>IF(D154*E154&gt;0,+E154+D154,0)</f>
        <v>0</v>
      </c>
      <c r="G154" s="3">
        <f>IF(F154&lt;3,0,1)</f>
        <v>0</v>
      </c>
    </row>
    <row r="155" spans="1:7" ht="15" x14ac:dyDescent="0.25">
      <c r="C155" s="24">
        <f>IF(D155*E155*F155=0,0," השלמת את רשימת שרשרת חקר ביצועים")</f>
        <v>0</v>
      </c>
      <c r="D155" s="9">
        <f>+A81</f>
        <v>0</v>
      </c>
      <c r="E155" s="4">
        <f>+A82</f>
        <v>0</v>
      </c>
      <c r="F155" s="3">
        <f>+SUM(A83:A88)</f>
        <v>0</v>
      </c>
      <c r="G155" s="3">
        <f t="shared" ref="G155" si="1">+F155*E155*D155</f>
        <v>0</v>
      </c>
    </row>
    <row r="156" spans="1:7" ht="15" x14ac:dyDescent="0.25">
      <c r="C156" s="24">
        <f>IF(D156*E156*F156=0,0,  "השלמת את רשימת שרשרת למידה חישובית")</f>
        <v>0</v>
      </c>
      <c r="D156" s="9">
        <f>+A92</f>
        <v>0</v>
      </c>
      <c r="E156" s="4">
        <f>IF(+A93+A95+A94&gt;0,1,0)</f>
        <v>0</v>
      </c>
      <c r="F156" s="3">
        <f>A96</f>
        <v>0</v>
      </c>
      <c r="G156" s="3">
        <f>+F156*E156*D156</f>
        <v>0</v>
      </c>
    </row>
    <row r="157" spans="1:7" ht="15" x14ac:dyDescent="0.25">
      <c r="C157" s="24" t="str">
        <f>IF(G157=0,"לא סיימת אף שרשרת מיקוד",0)</f>
        <v>לא סיימת אף שרשרת מיקוד</v>
      </c>
      <c r="G157" s="3">
        <f>+G156+G155+G154</f>
        <v>0</v>
      </c>
    </row>
    <row r="158" spans="1:7" ht="15" x14ac:dyDescent="0.25">
      <c r="C158" s="24"/>
    </row>
    <row r="159" spans="1:7" ht="15" x14ac:dyDescent="0.25">
      <c r="C159" s="24" t="str">
        <f>IF(SUM(A15:A46)&lt;32,"לא סיימת את כל קורסי החובה",0)</f>
        <v>לא סיימת את כל קורסי החובה</v>
      </c>
    </row>
    <row r="160" spans="1:7" ht="15" x14ac:dyDescent="0.25">
      <c r="C160" s="24" t="str">
        <f>IF(A142&lt;5.5,"לא סיימת חובות מדעיות",0)</f>
        <v>לא סיימת חובות מדעיות</v>
      </c>
    </row>
    <row r="161" spans="1:5" ht="15" x14ac:dyDescent="0.25">
      <c r="C161" s="24" t="str">
        <f>IF(A149&lt;155,"לא סיימת את מלוא הנקודות לתואר",0)</f>
        <v>לא סיימת את מלוא הנקודות לתואר</v>
      </c>
    </row>
    <row r="162" spans="1:5" ht="15" x14ac:dyDescent="0.25">
      <c r="C162" s="24"/>
    </row>
    <row r="163" spans="1:5" ht="15" x14ac:dyDescent="0.25">
      <c r="A163" s="9"/>
      <c r="C163" s="48" t="s">
        <v>104</v>
      </c>
      <c r="D163" s="3"/>
    </row>
    <row r="164" spans="1:5" ht="15" x14ac:dyDescent="0.25">
      <c r="A164" s="9"/>
      <c r="C164" s="24"/>
      <c r="D164" s="49"/>
    </row>
    <row r="165" spans="1:5" ht="15" x14ac:dyDescent="0.25">
      <c r="A165" s="9"/>
      <c r="C165" s="24"/>
      <c r="D165" s="49" t="s">
        <v>25</v>
      </c>
    </row>
    <row r="166" spans="1:5" x14ac:dyDescent="0.2">
      <c r="B166" s="27"/>
      <c r="C166" s="5"/>
      <c r="D166" s="50"/>
      <c r="E166" s="27"/>
    </row>
    <row r="167" spans="1:5" x14ac:dyDescent="0.2">
      <c r="B167" s="27"/>
      <c r="C167" s="5"/>
      <c r="D167" s="50"/>
      <c r="E167" s="27"/>
    </row>
    <row r="168" spans="1:5" x14ac:dyDescent="0.2">
      <c r="C168" s="5"/>
      <c r="D168" s="50"/>
    </row>
    <row r="169" spans="1:5" x14ac:dyDescent="0.2">
      <c r="C169" s="5"/>
      <c r="D169" s="50"/>
    </row>
    <row r="170" spans="1:5" x14ac:dyDescent="0.2">
      <c r="C170" s="5"/>
      <c r="D170" s="50"/>
    </row>
    <row r="171" spans="1:5" x14ac:dyDescent="0.2">
      <c r="C171" s="5"/>
      <c r="D171" s="50"/>
    </row>
    <row r="172" spans="1:5" x14ac:dyDescent="0.2">
      <c r="C172" s="5"/>
      <c r="D172" s="50"/>
    </row>
    <row r="173" spans="1:5" x14ac:dyDescent="0.2">
      <c r="C173" s="5"/>
      <c r="D173" s="50"/>
    </row>
    <row r="174" spans="1:5" x14ac:dyDescent="0.2">
      <c r="C174" s="5"/>
      <c r="D174" s="50"/>
    </row>
    <row r="175" spans="1:5" x14ac:dyDescent="0.2">
      <c r="C175" s="5"/>
      <c r="D175" s="50"/>
    </row>
    <row r="186" spans="3:3" x14ac:dyDescent="0.2">
      <c r="C186" s="51"/>
    </row>
    <row r="187" spans="3:3" x14ac:dyDescent="0.2">
      <c r="C187" s="51"/>
    </row>
    <row r="188" spans="3:3" x14ac:dyDescent="0.2">
      <c r="C188" s="51"/>
    </row>
    <row r="189" spans="3:3" x14ac:dyDescent="0.2">
      <c r="C189" s="51"/>
    </row>
    <row r="190" spans="3:3" x14ac:dyDescent="0.2">
      <c r="C190" s="51"/>
    </row>
    <row r="191" spans="3:3" x14ac:dyDescent="0.2">
      <c r="C191" s="51"/>
    </row>
    <row r="192" spans="3:3" x14ac:dyDescent="0.2">
      <c r="C192" s="51"/>
    </row>
    <row r="193" spans="3:3" x14ac:dyDescent="0.2">
      <c r="C193" s="51"/>
    </row>
    <row r="194" spans="3:3" x14ac:dyDescent="0.2">
      <c r="C194" s="51"/>
    </row>
    <row r="195" spans="3:3" x14ac:dyDescent="0.2">
      <c r="C195" s="51"/>
    </row>
    <row r="196" spans="3:3" x14ac:dyDescent="0.2">
      <c r="C196" s="51"/>
    </row>
    <row r="197" spans="3:3" x14ac:dyDescent="0.2">
      <c r="C197" s="51"/>
    </row>
    <row r="198" spans="3:3" x14ac:dyDescent="0.2">
      <c r="C198" s="51"/>
    </row>
    <row r="199" spans="3:3" x14ac:dyDescent="0.2">
      <c r="C199" s="51"/>
    </row>
    <row r="200" spans="3:3" x14ac:dyDescent="0.2">
      <c r="C200" s="51"/>
    </row>
    <row r="201" spans="3:3" x14ac:dyDescent="0.2">
      <c r="C201" s="51"/>
    </row>
    <row r="202" spans="3:3" x14ac:dyDescent="0.2">
      <c r="C202" s="51"/>
    </row>
    <row r="203" spans="3:3" x14ac:dyDescent="0.2">
      <c r="C203" s="51"/>
    </row>
    <row r="204" spans="3:3" x14ac:dyDescent="0.2">
      <c r="C204" s="51"/>
    </row>
    <row r="205" spans="3:3" x14ac:dyDescent="0.2">
      <c r="C205" s="51"/>
    </row>
    <row r="206" spans="3:3" x14ac:dyDescent="0.2">
      <c r="C206" s="51"/>
    </row>
    <row r="207" spans="3:3" x14ac:dyDescent="0.2">
      <c r="C207" s="51"/>
    </row>
    <row r="208" spans="3:3" x14ac:dyDescent="0.2">
      <c r="C208" s="51"/>
    </row>
    <row r="209" spans="3:3" x14ac:dyDescent="0.2">
      <c r="C209" s="51"/>
    </row>
    <row r="210" spans="3:3" x14ac:dyDescent="0.2">
      <c r="C210" s="51"/>
    </row>
    <row r="211" spans="3:3" x14ac:dyDescent="0.2">
      <c r="C211" s="51"/>
    </row>
    <row r="212" spans="3:3" x14ac:dyDescent="0.2">
      <c r="C212" s="51"/>
    </row>
    <row r="213" spans="3:3" x14ac:dyDescent="0.2">
      <c r="C213" s="51"/>
    </row>
    <row r="214" spans="3:3" x14ac:dyDescent="0.2">
      <c r="C214" s="51"/>
    </row>
    <row r="215" spans="3:3" x14ac:dyDescent="0.2">
      <c r="C215" s="51"/>
    </row>
    <row r="216" spans="3:3" x14ac:dyDescent="0.2">
      <c r="C216" s="51"/>
    </row>
    <row r="217" spans="3:3" x14ac:dyDescent="0.2">
      <c r="C217" s="51"/>
    </row>
    <row r="218" spans="3:3" x14ac:dyDescent="0.2">
      <c r="C218" s="51"/>
    </row>
    <row r="219" spans="3:3" x14ac:dyDescent="0.2">
      <c r="C219" s="51"/>
    </row>
    <row r="220" spans="3:3" x14ac:dyDescent="0.2">
      <c r="C220" s="51"/>
    </row>
    <row r="221" spans="3:3" x14ac:dyDescent="0.2">
      <c r="C221" s="51"/>
    </row>
    <row r="222" spans="3:3" x14ac:dyDescent="0.2">
      <c r="C222" s="51"/>
    </row>
    <row r="223" spans="3:3" x14ac:dyDescent="0.2">
      <c r="C223" s="51"/>
    </row>
    <row r="224" spans="3:3" x14ac:dyDescent="0.2">
      <c r="C224" s="51"/>
    </row>
    <row r="225" spans="3:3" x14ac:dyDescent="0.2">
      <c r="C225" s="51"/>
    </row>
    <row r="226" spans="3:3" x14ac:dyDescent="0.2">
      <c r="C226" s="51"/>
    </row>
    <row r="227" spans="3:3" x14ac:dyDescent="0.2">
      <c r="C227" s="51"/>
    </row>
    <row r="228" spans="3:3" x14ac:dyDescent="0.2">
      <c r="C228" s="51"/>
    </row>
    <row r="229" spans="3:3" x14ac:dyDescent="0.2">
      <c r="C229" s="51"/>
    </row>
    <row r="230" spans="3:3" x14ac:dyDescent="0.2">
      <c r="C230" s="51"/>
    </row>
    <row r="231" spans="3:3" x14ac:dyDescent="0.2">
      <c r="C231" s="51"/>
    </row>
    <row r="232" spans="3:3" x14ac:dyDescent="0.2">
      <c r="C232" s="51"/>
    </row>
    <row r="233" spans="3:3" x14ac:dyDescent="0.2">
      <c r="C233" s="51"/>
    </row>
    <row r="234" spans="3:3" x14ac:dyDescent="0.2">
      <c r="C234" s="51"/>
    </row>
    <row r="235" spans="3:3" x14ac:dyDescent="0.2">
      <c r="C235" s="51"/>
    </row>
    <row r="236" spans="3:3" x14ac:dyDescent="0.2">
      <c r="C236" s="51"/>
    </row>
    <row r="237" spans="3:3" x14ac:dyDescent="0.2">
      <c r="C237" s="51"/>
    </row>
    <row r="238" spans="3:3" x14ac:dyDescent="0.2">
      <c r="C238" s="51"/>
    </row>
    <row r="239" spans="3:3" x14ac:dyDescent="0.2">
      <c r="C239" s="51"/>
    </row>
    <row r="240" spans="3:3" x14ac:dyDescent="0.2">
      <c r="C240" s="51"/>
    </row>
    <row r="241" spans="3:3" x14ac:dyDescent="0.2">
      <c r="C241" s="51"/>
    </row>
    <row r="242" spans="3:3" x14ac:dyDescent="0.2">
      <c r="C242" s="51"/>
    </row>
    <row r="243" spans="3:3" x14ac:dyDescent="0.2">
      <c r="C243" s="51"/>
    </row>
    <row r="244" spans="3:3" x14ac:dyDescent="0.2">
      <c r="C244" s="51"/>
    </row>
    <row r="245" spans="3:3" x14ac:dyDescent="0.2">
      <c r="C245" s="51"/>
    </row>
    <row r="246" spans="3:3" x14ac:dyDescent="0.2">
      <c r="C246" s="51"/>
    </row>
    <row r="247" spans="3:3" x14ac:dyDescent="0.2">
      <c r="C247" s="51"/>
    </row>
    <row r="248" spans="3:3" x14ac:dyDescent="0.2">
      <c r="C248" s="51"/>
    </row>
    <row r="249" spans="3:3" x14ac:dyDescent="0.2">
      <c r="C249" s="51"/>
    </row>
    <row r="250" spans="3:3" x14ac:dyDescent="0.2">
      <c r="C250" s="51"/>
    </row>
    <row r="251" spans="3:3" x14ac:dyDescent="0.2">
      <c r="C251" s="51"/>
    </row>
    <row r="252" spans="3:3" x14ac:dyDescent="0.2">
      <c r="C252" s="51"/>
    </row>
    <row r="253" spans="3:3" x14ac:dyDescent="0.2">
      <c r="C253" s="51"/>
    </row>
    <row r="254" spans="3:3" x14ac:dyDescent="0.2">
      <c r="C254" s="51"/>
    </row>
    <row r="255" spans="3:3" x14ac:dyDescent="0.2">
      <c r="C255" s="51"/>
    </row>
    <row r="256" spans="3:3" x14ac:dyDescent="0.2">
      <c r="C256" s="51"/>
    </row>
    <row r="257" spans="3:3" x14ac:dyDescent="0.2">
      <c r="C257" s="51"/>
    </row>
    <row r="258" spans="3:3" x14ac:dyDescent="0.2">
      <c r="C258" s="51"/>
    </row>
    <row r="259" spans="3:3" x14ac:dyDescent="0.2">
      <c r="C259" s="51"/>
    </row>
    <row r="260" spans="3:3" x14ac:dyDescent="0.2">
      <c r="C260" s="51"/>
    </row>
    <row r="261" spans="3:3" x14ac:dyDescent="0.2">
      <c r="C261" s="51"/>
    </row>
    <row r="262" spans="3:3" x14ac:dyDescent="0.2">
      <c r="C262" s="51"/>
    </row>
    <row r="263" spans="3:3" x14ac:dyDescent="0.2">
      <c r="C263" s="51"/>
    </row>
    <row r="264" spans="3:3" x14ac:dyDescent="0.2">
      <c r="C264" s="51"/>
    </row>
    <row r="265" spans="3:3" x14ac:dyDescent="0.2">
      <c r="C265" s="51"/>
    </row>
    <row r="266" spans="3:3" x14ac:dyDescent="0.2">
      <c r="C266" s="51"/>
    </row>
    <row r="267" spans="3:3" x14ac:dyDescent="0.2">
      <c r="C267" s="51"/>
    </row>
    <row r="268" spans="3:3" x14ac:dyDescent="0.2">
      <c r="C268" s="51"/>
    </row>
    <row r="269" spans="3:3" x14ac:dyDescent="0.2">
      <c r="C269" s="51"/>
    </row>
    <row r="270" spans="3:3" x14ac:dyDescent="0.2">
      <c r="C270" s="51"/>
    </row>
    <row r="271" spans="3:3" x14ac:dyDescent="0.2">
      <c r="C271" s="51"/>
    </row>
    <row r="272" spans="3:3" x14ac:dyDescent="0.2">
      <c r="C272" s="51"/>
    </row>
    <row r="273" spans="3:3" x14ac:dyDescent="0.2">
      <c r="C273" s="51"/>
    </row>
    <row r="274" spans="3:3" x14ac:dyDescent="0.2">
      <c r="C274" s="51"/>
    </row>
    <row r="275" spans="3:3" x14ac:dyDescent="0.2">
      <c r="C275" s="51"/>
    </row>
    <row r="276" spans="3:3" x14ac:dyDescent="0.2">
      <c r="C276" s="51"/>
    </row>
    <row r="277" spans="3:3" x14ac:dyDescent="0.2">
      <c r="C277" s="51"/>
    </row>
    <row r="278" spans="3:3" x14ac:dyDescent="0.2">
      <c r="C278" s="51"/>
    </row>
    <row r="279" spans="3:3" x14ac:dyDescent="0.2">
      <c r="C279" s="51"/>
    </row>
    <row r="280" spans="3:3" x14ac:dyDescent="0.2">
      <c r="C280" s="51"/>
    </row>
    <row r="281" spans="3:3" x14ac:dyDescent="0.2">
      <c r="C281" s="51"/>
    </row>
    <row r="282" spans="3:3" x14ac:dyDescent="0.2">
      <c r="C282" s="51"/>
    </row>
    <row r="283" spans="3:3" x14ac:dyDescent="0.2">
      <c r="C283" s="51"/>
    </row>
    <row r="284" spans="3:3" x14ac:dyDescent="0.2">
      <c r="C284" s="51"/>
    </row>
    <row r="285" spans="3:3" x14ac:dyDescent="0.2">
      <c r="C285" s="51"/>
    </row>
    <row r="286" spans="3:3" x14ac:dyDescent="0.2">
      <c r="C286" s="51"/>
    </row>
    <row r="287" spans="3:3" x14ac:dyDescent="0.2">
      <c r="C287" s="51"/>
    </row>
    <row r="288" spans="3:3" x14ac:dyDescent="0.2">
      <c r="C288" s="51"/>
    </row>
    <row r="289" spans="3:3" x14ac:dyDescent="0.2">
      <c r="C289" s="51"/>
    </row>
    <row r="290" spans="3:3" x14ac:dyDescent="0.2">
      <c r="C290" s="51"/>
    </row>
    <row r="291" spans="3:3" x14ac:dyDescent="0.2">
      <c r="C291" s="51"/>
    </row>
    <row r="292" spans="3:3" x14ac:dyDescent="0.2">
      <c r="C292" s="51"/>
    </row>
    <row r="293" spans="3:3" x14ac:dyDescent="0.2">
      <c r="C293" s="51"/>
    </row>
    <row r="294" spans="3:3" x14ac:dyDescent="0.2">
      <c r="C294" s="51"/>
    </row>
    <row r="295" spans="3:3" x14ac:dyDescent="0.2">
      <c r="C295" s="51"/>
    </row>
    <row r="296" spans="3:3" x14ac:dyDescent="0.2">
      <c r="C296" s="51"/>
    </row>
    <row r="297" spans="3:3" x14ac:dyDescent="0.2">
      <c r="C297" s="51"/>
    </row>
    <row r="298" spans="3:3" x14ac:dyDescent="0.2">
      <c r="C298" s="51"/>
    </row>
    <row r="299" spans="3:3" x14ac:dyDescent="0.2">
      <c r="C299" s="51"/>
    </row>
    <row r="300" spans="3:3" x14ac:dyDescent="0.2">
      <c r="C300" s="51"/>
    </row>
    <row r="301" spans="3:3" x14ac:dyDescent="0.2">
      <c r="C301" s="51"/>
    </row>
    <row r="302" spans="3:3" x14ac:dyDescent="0.2">
      <c r="C302" s="51"/>
    </row>
    <row r="303" spans="3:3" x14ac:dyDescent="0.2">
      <c r="C303" s="51"/>
    </row>
    <row r="304" spans="3:3" x14ac:dyDescent="0.2">
      <c r="C304" s="51"/>
    </row>
    <row r="305" spans="3:3" x14ac:dyDescent="0.2">
      <c r="C305" s="51"/>
    </row>
  </sheetData>
  <sheetProtection algorithmName="SHA-512" hashValue="MId+4eeuBLzsubN/JviZl40LQWnqpJCvUtq9FOJDcTEqXnUrA0sO2M/ZSPnZynh33WKpn7DvfVh2WJU27TgO5g==" saltValue="cVi1xqHbWsgQKhjR1W7qkg==" spinCount="100000" sheet="1" objects="1" scenarios="1"/>
  <protectedRanges>
    <protectedRange sqref="E15:E46" name="Range28"/>
    <protectedRange sqref="A119:D134" name="Range26"/>
    <protectedRange sqref="A81:B88" name="Range22"/>
    <protectedRange sqref="A66:B67" name="Range20"/>
    <protectedRange sqref="C166:D175" name="Range9"/>
    <protectedRange sqref="E119:E134 B119:B134" name="Range7"/>
    <protectedRange sqref="E104:E108 B104:B108" name="Range5"/>
    <protectedRange sqref="E50:E61 B50:B61" name="Range3"/>
    <protectedRange sqref="C3:C9" name="Range1"/>
    <protectedRange sqref="E15:E16 B15:B16 B18 B44:B46 E43:E46 E18:E29 E31:E35 B20:B35 E37:E41 B37:B41" name="Range2"/>
    <protectedRange sqref="B92:B96 E66 B66 E81 B81 B72:B77 E92:E96 B83:B88 E72:E77 E83:E88" name="Range4"/>
    <protectedRange sqref="C119:C126 B109:C112 E109:E112" name="Range6"/>
    <protectedRange sqref="E82 B82 E67 B67" name="Range4_1"/>
    <protectedRange sqref="C10" name="Range1_1"/>
    <protectedRange sqref="B43" name="Range2_1"/>
    <protectedRange sqref="B19" name="Range2_2"/>
    <protectedRange sqref="A17" name="Range13"/>
    <protectedRange sqref="E17 B17" name="Range2_3"/>
    <protectedRange sqref="A36" name="Range13_1"/>
    <protectedRange sqref="E36 B36" name="Range2_4"/>
    <protectedRange sqref="A42" name="Range13_2"/>
    <protectedRange sqref="E42 B42" name="Range2_5"/>
    <protectedRange sqref="A50:B61" name="Range19"/>
    <protectedRange sqref="A72:B77" name="Range21"/>
    <protectedRange sqref="A92:B96" name="Range23"/>
    <protectedRange sqref="A104:B112" name="Range25"/>
    <protectedRange sqref="C166:D175" name="Range27"/>
  </protectedRanges>
  <sortState xmlns:xlrd2="http://schemas.microsoft.com/office/spreadsheetml/2017/richdata2" ref="A15:G46">
    <sortCondition ref="D15:D46"/>
  </sortState>
  <mergeCells count="5">
    <mergeCell ref="C14:D14"/>
    <mergeCell ref="A1:D1"/>
    <mergeCell ref="A11:D11"/>
    <mergeCell ref="A12:D12"/>
    <mergeCell ref="C101:F101"/>
  </mergeCells>
  <pageMargins left="0.7" right="0.7" top="0.75" bottom="0.75" header="0.3" footer="0.3"/>
  <pageSetup scale="4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Gila Molcho</cp:lastModifiedBy>
  <cp:lastPrinted>2024-01-31T10:04:07Z</cp:lastPrinted>
  <dcterms:created xsi:type="dcterms:W3CDTF">2019-10-28T17:13:51Z</dcterms:created>
  <dcterms:modified xsi:type="dcterms:W3CDTF">2024-08-27T14:18:24Z</dcterms:modified>
</cp:coreProperties>
</file>