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technionmail-my.sharepoint.com/personal/giora_technion_ac_il/Documents/Site/DDS/Forms/Track_Follow/IE/"/>
    </mc:Choice>
  </mc:AlternateContent>
  <xr:revisionPtr revIDLastSave="0" documentId="8_{3AFB136E-17F8-4EDC-9301-BAEA5CF9A63B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2" l="1"/>
  <c r="B161" i="2"/>
  <c r="B139" i="2"/>
  <c r="F185" i="2" l="1"/>
  <c r="E185" i="2"/>
  <c r="D185" i="2"/>
  <c r="F184" i="2"/>
  <c r="E184" i="2"/>
  <c r="D184" i="2"/>
  <c r="F183" i="2"/>
  <c r="E183" i="2"/>
  <c r="D183" i="2"/>
  <c r="F182" i="2"/>
  <c r="E182" i="2"/>
  <c r="D182" i="2"/>
  <c r="B60" i="2"/>
  <c r="B72" i="2"/>
  <c r="B77" i="2"/>
  <c r="B94" i="2"/>
  <c r="B105" i="2"/>
  <c r="B114" i="2"/>
  <c r="B124" i="2"/>
  <c r="C188" i="2"/>
  <c r="B45" i="2"/>
  <c r="C184" i="2" l="1"/>
  <c r="G182" i="2" l="1"/>
  <c r="C182" i="2"/>
  <c r="B168" i="2" l="1"/>
  <c r="B172" i="2" l="1"/>
  <c r="A172" i="2" s="1"/>
  <c r="B173" i="2"/>
  <c r="A173" i="2" s="1"/>
  <c r="B170" i="2"/>
  <c r="A170" i="2" s="1"/>
  <c r="C181" i="2" s="1"/>
  <c r="B174" i="2"/>
  <c r="A174" i="2" s="1"/>
  <c r="B171" i="2"/>
  <c r="A171" i="2" s="1"/>
  <c r="G184" i="2" l="1"/>
  <c r="G185" i="2"/>
  <c r="C185" i="2"/>
  <c r="C183" i="2"/>
  <c r="G183" i="2"/>
  <c r="B167" i="2"/>
  <c r="A167" i="2" s="1"/>
  <c r="A163" i="2"/>
  <c r="B175" i="2"/>
  <c r="G186" i="2" l="1"/>
  <c r="C186" i="2" s="1"/>
  <c r="A175" i="2"/>
  <c r="B176" i="2"/>
  <c r="A176" i="2" s="1"/>
  <c r="A168" i="2"/>
  <c r="C189" i="2" s="1"/>
  <c r="B169" i="2"/>
  <c r="A169" i="2" s="1"/>
  <c r="A177" i="2" l="1"/>
  <c r="C190" i="2" s="1"/>
  <c r="C180" i="2"/>
</calcChain>
</file>

<file path=xl/sharedStrings.xml><?xml version="1.0" encoding="utf-8"?>
<sst xmlns="http://schemas.openxmlformats.org/spreadsheetml/2006/main" count="160" uniqueCount="136">
  <si>
    <t>מתמטיקה דיסקרטית ת'</t>
  </si>
  <si>
    <t>פיסיקה 1</t>
  </si>
  <si>
    <t>סך נקודות חובה</t>
  </si>
  <si>
    <t>114052 פיסיקה 2</t>
  </si>
  <si>
    <t>114054 פיסיקה 3</t>
  </si>
  <si>
    <t xml:space="preserve">                                                                         </t>
  </si>
  <si>
    <t>124510 כימיה פיסיקלית</t>
  </si>
  <si>
    <t xml:space="preserve">125001 כימיה כללית </t>
  </si>
  <si>
    <t xml:space="preserve">125013 מעבדה בכימיה כללית </t>
  </si>
  <si>
    <t>125801 כימיה אורגנית</t>
  </si>
  <si>
    <t>134020 גנטיקה כללית</t>
  </si>
  <si>
    <t>134058 ביולוגיה 1</t>
  </si>
  <si>
    <t xml:space="preserve">274300 תורשת האדם ת"א                                                                              </t>
  </si>
  <si>
    <t>סך נקודות מדעיות</t>
  </si>
  <si>
    <t>חובה מינימום 5.5</t>
  </si>
  <si>
    <t>קורסי חובה</t>
  </si>
  <si>
    <t>קורסים מדעיים</t>
  </si>
  <si>
    <t>סך מל"גים</t>
  </si>
  <si>
    <t>096208 בינה מלאכותית ומערכות אוטונומיות</t>
  </si>
  <si>
    <t>097244 רובוטים קוגניטיביים</t>
  </si>
  <si>
    <t>סך בחירה חופשית</t>
  </si>
  <si>
    <t>חובה מינימום 3 מל"גים</t>
  </si>
  <si>
    <t>קורסי בחירה חופשית ומל"ג</t>
  </si>
  <si>
    <t>סך קורסי בחירה פקולטית</t>
  </si>
  <si>
    <t>ייחשב לתואר</t>
  </si>
  <si>
    <t>חייב להיות 155</t>
  </si>
  <si>
    <t>נקודות</t>
  </si>
  <si>
    <t>לא לתואר</t>
  </si>
  <si>
    <t>פיזיקה 1מ (נקודת עודף)</t>
  </si>
  <si>
    <t>שם משפחה</t>
  </si>
  <si>
    <t>שם פרטי</t>
  </si>
  <si>
    <t>מספר תעודת זהות</t>
  </si>
  <si>
    <t xml:space="preserve">מספר טלפון </t>
  </si>
  <si>
    <t>דוא"ל</t>
  </si>
  <si>
    <t>שנת תחילת לימודים</t>
  </si>
  <si>
    <t>אחר</t>
  </si>
  <si>
    <t>096414 סטטיסטיקה תעשייתית</t>
  </si>
  <si>
    <t>096425 סדרות עתיות וחיזוי</t>
  </si>
  <si>
    <t>096450 השוואות מרובות</t>
  </si>
  <si>
    <t>חובה מינימום 5.5 נקז</t>
  </si>
  <si>
    <t>מספר קורס - שם קורס</t>
  </si>
  <si>
    <t xml:space="preserve">124120 יסודות הכימיה              </t>
  </si>
  <si>
    <t>קורסי בחירה פקולטיים אחרים - 094, 095, 096</t>
  </si>
  <si>
    <t>או פרויקט מחקר 1 094701 לסטודנטים בתכנית מצויינות</t>
  </si>
  <si>
    <t>טופס גמר - הנדסת תעשיה וניהול</t>
  </si>
  <si>
    <t>אלגברה 1/מורחב</t>
  </si>
  <si>
    <t>חשבון דיפרנציאלי ואינטגרלי 1מ'</t>
  </si>
  <si>
    <t>מבוא למדעי המחשב נ'</t>
  </si>
  <si>
    <t>חינוך גופני</t>
  </si>
  <si>
    <t>מבוא לניתוח נתונים</t>
  </si>
  <si>
    <t>חשבון דיפרנציאלי ואינטגרלי 2מ'</t>
  </si>
  <si>
    <t>מודלים דטרמיניסטים בחקר ביצועים</t>
  </si>
  <si>
    <t>סטטיסטיקה 1</t>
  </si>
  <si>
    <t>מבוא לניהול פיננסי</t>
  </si>
  <si>
    <t>עקרונות הכלכלה למהנדסים</t>
  </si>
  <si>
    <t xml:space="preserve">ניהול שרשראות אספקה ומע' לוגיסטיות </t>
  </si>
  <si>
    <t>מודלים סטוכסטיים בחקר בצועים</t>
  </si>
  <si>
    <t xml:space="preserve">מבוא לחשבונאות </t>
  </si>
  <si>
    <t xml:space="preserve">מבוא לפסיכולוגיה </t>
  </si>
  <si>
    <t>עקרונות השיווק</t>
  </si>
  <si>
    <t>תכנון פרויקטים וניהולם</t>
  </si>
  <si>
    <t>סימולציה ספרתית</t>
  </si>
  <si>
    <t>תפעול מער' ייצור ושרות</t>
  </si>
  <si>
    <t>שיטות בהנדסת תעשייה</t>
  </si>
  <si>
    <t>הנדסת מערכות שירות</t>
  </si>
  <si>
    <t>קדם פרויקט תכן, הנדסת תעו"נ</t>
  </si>
  <si>
    <t>פרויקט תכן 1, הנ. תעו"נ</t>
  </si>
  <si>
    <t>אנגלית טכנית-מתקדמים ב'</t>
  </si>
  <si>
    <t>או מבוא לסטטיסטיקה 94423</t>
  </si>
  <si>
    <t>או פרויקט מחקר 2 094702 לסטודנטים בתכנית מצויינות</t>
  </si>
  <si>
    <t>114032 מעבדה לפיסיקה 1ח'</t>
  </si>
  <si>
    <t>רשימת בחירה של סטטיסטיקה</t>
  </si>
  <si>
    <t>096415 נושאים ברגרסיה</t>
  </si>
  <si>
    <t>096465 אמינות מערכות</t>
  </si>
  <si>
    <t>096475 תכנון ניסויים וניתוחם</t>
  </si>
  <si>
    <t>097414 סטטיסטיקה 2</t>
  </si>
  <si>
    <t>097449 סטטיסטיקה אי-פרמטרית</t>
  </si>
  <si>
    <t>סך נקודות סטטיסטיקה</t>
  </si>
  <si>
    <t>חובה לפחות קורס אחד</t>
  </si>
  <si>
    <t>רשימת הבחירה של מדעי ההתנהגות</t>
  </si>
  <si>
    <t>096600 התנהגות ארגונית</t>
  </si>
  <si>
    <t>096620 הנדסת גורמי אנוש</t>
  </si>
  <si>
    <t>סך נקודות מדעי ההתנהגות</t>
  </si>
  <si>
    <t>שרשרת תעשייה מתקדמת</t>
  </si>
  <si>
    <t>1. 096411 למידה חישובית 1</t>
  </si>
  <si>
    <t>094222 הנדסת מערכות מבוססת מודלים</t>
  </si>
  <si>
    <t>095111 תכן מערכות ייצור</t>
  </si>
  <si>
    <t>096210 יסודות בינה מלאכותית ויישומיה</t>
  </si>
  <si>
    <t xml:space="preserve">097247 אינטרנט של הדברים: טכנולוגיות </t>
  </si>
  <si>
    <t>096266 חווית משתמש במער. אינטראקטיביות</t>
  </si>
  <si>
    <t>096625 הצגת מידע חזותי וקוגניציה</t>
  </si>
  <si>
    <t>סך נקודות שרשרת תעשיה מתקדמת</t>
  </si>
  <si>
    <t>חובה קורס אחד מכל קבוצה - לא ניתן לרשום קורס תחת שתי  קבוצות</t>
  </si>
  <si>
    <t>שרשרת חקר ביצועים</t>
  </si>
  <si>
    <t xml:space="preserve">096327 מודלים לא לינאריים בחקר ביצועים </t>
  </si>
  <si>
    <t xml:space="preserve">096335 אופטימיזציה בתנאי אי ודאות </t>
  </si>
  <si>
    <t xml:space="preserve">096350 קירובים באופטימיזציה קומבינטורית </t>
  </si>
  <si>
    <t xml:space="preserve">096351 שיטות פוליהדרליות לתכנות בשלמים </t>
  </si>
  <si>
    <t>097135 מחקר רב תחומי במערכות שירות</t>
  </si>
  <si>
    <t xml:space="preserve">097280 אלגוריתמים בתרחישי אי-ודאות </t>
  </si>
  <si>
    <t xml:space="preserve">097334 שיטות אלגבריות לתכנות בשלמים </t>
  </si>
  <si>
    <t>סך נקודות שרשרת חקר ביצועים</t>
  </si>
  <si>
    <t>שרשרת כלכלה התנהגותית</t>
  </si>
  <si>
    <t>096617 חשיבה וקבלת החלטות</t>
  </si>
  <si>
    <t xml:space="preserve">096606 כלכלה התנהגותית בסביבה טכנולוגית </t>
  </si>
  <si>
    <t xml:space="preserve">096690 כלכלה התנהגותית: למידה וארגונים </t>
  </si>
  <si>
    <t xml:space="preserve">094503 מיקרו כלכלה 1 </t>
  </si>
  <si>
    <t xml:space="preserve">096211 מודלים למסחר אלקטרוני </t>
  </si>
  <si>
    <t xml:space="preserve">096570 תורת המשחקים והתנהגות כלכלית </t>
  </si>
  <si>
    <t>שרשרת תורת המשחקים</t>
  </si>
  <si>
    <t>096570 תורת המשחקים והתנהגות כלכלית</t>
  </si>
  <si>
    <t xml:space="preserve">097317 תורת המשחקים השיתופיים </t>
  </si>
  <si>
    <t xml:space="preserve">096226 חישוב, תורת המשחקים וכלכלה </t>
  </si>
  <si>
    <t xml:space="preserve">096572 נושאים מתקדמים בתורת המשחקים </t>
  </si>
  <si>
    <t xml:space="preserve">096573 תורת המכרזים </t>
  </si>
  <si>
    <t xml:space="preserve">096576 למידה וסיבוכיות בתורת המשחקים </t>
  </si>
  <si>
    <t xml:space="preserve">096578 בחירה חברתית והחלטות משותפות </t>
  </si>
  <si>
    <t>רשימת קורסי מדעי ההתנהגות</t>
  </si>
  <si>
    <t>סך נקודות שרשרת כלכלה התנהגותית</t>
  </si>
  <si>
    <t>סך נקודות שרשרת תורת המשחקים</t>
  </si>
  <si>
    <t>מבוא להנדסת תעשייה וניהול</t>
  </si>
  <si>
    <t>או חדוא 1 נ 104017</t>
  </si>
  <si>
    <t>או אלגברה ליניארית מ 104019</t>
  </si>
  <si>
    <t>או מבוא למדעי מחשב 234111</t>
  </si>
  <si>
    <t>או חדוא 2 נ 104020</t>
  </si>
  <si>
    <t>או חשבונאות פיננסית 094821</t>
  </si>
  <si>
    <t>סטטוס</t>
  </si>
  <si>
    <t>הסתברות ת'</t>
  </si>
  <si>
    <t>עובר = 1</t>
  </si>
  <si>
    <t>נק"ז</t>
  </si>
  <si>
    <t>או מתמטיקה דיסקרטית 094345</t>
  </si>
  <si>
    <t>או מודלים דטרמיניסטיים 94312</t>
  </si>
  <si>
    <t>מודלים דינמיים בחקב"צ</t>
  </si>
  <si>
    <t>מבוא לאגוריתמים</t>
  </si>
  <si>
    <t>096310 תהליכים אקראיים</t>
  </si>
  <si>
    <t>הערות - כל מה שלא תואם את הטופס ניתן להוסיף כאן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</si>
</sst>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20"/>
      <color theme="1"/>
      <name val="Arial"/>
      <family val="2"/>
    </font>
    <font>
      <sz val="9"/>
      <color theme="1"/>
      <name val="David"/>
      <family val="2"/>
    </font>
    <font>
      <b/>
      <sz val="11"/>
      <color rgb="FFFF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  <font>
      <b/>
      <sz val="14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1" xfId="0" applyFont="1" applyFill="1" applyBorder="1" applyAlignment="1" applyProtection="1">
      <alignment horizontal="center" vertical="center" readingOrder="2"/>
    </xf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right" vertical="center" readingOrder="2"/>
    </xf>
    <xf numFmtId="0" fontId="1" fillId="2" borderId="0" xfId="0" applyFont="1" applyFill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0" xfId="0" applyFont="1" applyFill="1" applyAlignment="1" applyProtection="1"/>
    <xf numFmtId="0" fontId="1" fillId="3" borderId="0" xfId="0" applyFont="1" applyFill="1" applyAlignment="1" applyProtection="1">
      <alignment horizontal="center"/>
    </xf>
    <xf numFmtId="0" fontId="1" fillId="2" borderId="0" xfId="0" applyFont="1" applyFill="1" applyAlignment="1" applyProtection="1"/>
    <xf numFmtId="0" fontId="2" fillId="0" borderId="0" xfId="0" applyFont="1" applyFill="1" applyAlignment="1" applyProtection="1">
      <alignment horizontal="center" vertical="center" readingOrder="2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 readingOrder="2"/>
    </xf>
    <xf numFmtId="0" fontId="1" fillId="4" borderId="2" xfId="0" applyFont="1" applyFill="1" applyBorder="1" applyAlignment="1" applyProtection="1">
      <alignment horizontal="center" vertical="center" readingOrder="2"/>
      <protection locked="0"/>
    </xf>
    <xf numFmtId="0" fontId="1" fillId="4" borderId="1" xfId="0" applyFont="1" applyFill="1" applyBorder="1" applyAlignment="1" applyProtection="1">
      <alignment horizontal="center" vertical="center" readingOrder="2"/>
    </xf>
    <xf numFmtId="0" fontId="1" fillId="4" borderId="2" xfId="0" applyFont="1" applyFill="1" applyBorder="1" applyAlignment="1" applyProtection="1">
      <alignment horizontal="center" vertical="center" readingOrder="2"/>
    </xf>
    <xf numFmtId="0" fontId="1" fillId="5" borderId="0" xfId="0" applyFont="1" applyFill="1" applyAlignment="1" applyProtection="1"/>
    <xf numFmtId="0" fontId="1" fillId="5" borderId="0" xfId="0" applyFont="1" applyFill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1" fillId="5" borderId="4" xfId="0" applyFont="1" applyFill="1" applyBorder="1" applyAlignment="1" applyProtection="1">
      <alignment horizontal="center" vertical="center" readingOrder="2"/>
    </xf>
    <xf numFmtId="0" fontId="1" fillId="5" borderId="0" xfId="0" applyFont="1" applyFill="1" applyAlignment="1" applyProtection="1">
      <alignment horizontal="right" vertical="center" readingOrder="2"/>
    </xf>
    <xf numFmtId="0" fontId="1" fillId="5" borderId="4" xfId="0" applyFont="1" applyFill="1" applyBorder="1" applyAlignment="1" applyProtection="1">
      <alignment horizontal="center"/>
    </xf>
    <xf numFmtId="0" fontId="2" fillId="6" borderId="0" xfId="0" applyFont="1" applyFill="1" applyAlignment="1" applyProtection="1">
      <alignment horizontal="center"/>
    </xf>
    <xf numFmtId="0" fontId="1" fillId="6" borderId="0" xfId="0" applyFont="1" applyFill="1" applyAlignment="1" applyProtection="1">
      <alignment horizontal="center"/>
    </xf>
    <xf numFmtId="0" fontId="1" fillId="6" borderId="0" xfId="0" applyFont="1" applyFill="1" applyAlignment="1" applyProtection="1"/>
    <xf numFmtId="0" fontId="1" fillId="4" borderId="0" xfId="0" applyFont="1" applyFill="1" applyAlignment="1" applyProtection="1">
      <alignment horizontal="right" vertical="center" readingOrder="2"/>
    </xf>
    <xf numFmtId="0" fontId="1" fillId="4" borderId="4" xfId="0" applyFont="1" applyFill="1" applyBorder="1" applyAlignment="1" applyProtection="1"/>
    <xf numFmtId="0" fontId="4" fillId="2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1" fillId="0" borderId="0" xfId="0" applyFont="1" applyAlignment="1">
      <alignment horizontal="center" vertical="center" readingOrder="2"/>
    </xf>
    <xf numFmtId="0" fontId="6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 readingOrder="2"/>
    </xf>
    <xf numFmtId="0" fontId="1" fillId="5" borderId="0" xfId="0" applyFont="1" applyFill="1" applyAlignment="1" applyProtection="1">
      <alignment horizontal="center" vertical="center" readingOrder="2"/>
    </xf>
    <xf numFmtId="0" fontId="1" fillId="4" borderId="4" xfId="0" applyFont="1" applyFill="1" applyBorder="1" applyAlignment="1" applyProtection="1">
      <alignment horizontal="center"/>
    </xf>
    <xf numFmtId="0" fontId="7" fillId="4" borderId="0" xfId="0" applyFont="1" applyFill="1" applyAlignment="1" applyProtection="1">
      <alignment horizontal="right" vertical="center" readingOrder="2"/>
      <protection locked="0"/>
    </xf>
    <xf numFmtId="0" fontId="2" fillId="2" borderId="3" xfId="0" applyFont="1" applyFill="1" applyBorder="1" applyAlignment="1" applyProtection="1">
      <alignment horizontal="center" vertical="center" readingOrder="2"/>
    </xf>
    <xf numFmtId="0" fontId="1" fillId="3" borderId="0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 vertical="center" readingOrder="2"/>
    </xf>
    <xf numFmtId="0" fontId="1" fillId="5" borderId="0" xfId="0" applyFont="1" applyFill="1" applyBorder="1" applyAlignment="1" applyProtection="1">
      <alignment horizontal="center" vertical="center" readingOrder="2"/>
    </xf>
    <xf numFmtId="0" fontId="1" fillId="5" borderId="0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 readingOrder="2"/>
    </xf>
    <xf numFmtId="0" fontId="1" fillId="7" borderId="0" xfId="0" applyFont="1" applyFill="1" applyAlignment="1" applyProtection="1">
      <alignment horizontal="right" vertical="center" readingOrder="2"/>
    </xf>
    <xf numFmtId="0" fontId="1" fillId="8" borderId="0" xfId="0" applyFont="1" applyFill="1" applyAlignment="1" applyProtection="1">
      <alignment horizontal="right" vertical="center" readingOrder="2"/>
    </xf>
    <xf numFmtId="0" fontId="6" fillId="0" borderId="0" xfId="0" applyFont="1" applyFill="1" applyAlignment="1" applyProtection="1">
      <alignment horizontal="center" wrapText="1"/>
    </xf>
    <xf numFmtId="0" fontId="8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0" fontId="10" fillId="0" borderId="0" xfId="0" applyFont="1" applyFill="1" applyAlignment="1" applyProtection="1"/>
    <xf numFmtId="0" fontId="1" fillId="0" borderId="0" xfId="0" applyFont="1"/>
    <xf numFmtId="0" fontId="1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 readingOrder="2"/>
    </xf>
    <xf numFmtId="0" fontId="1" fillId="4" borderId="5" xfId="0" applyFont="1" applyFill="1" applyBorder="1" applyAlignment="1" applyProtection="1"/>
    <xf numFmtId="0" fontId="1" fillId="4" borderId="6" xfId="0" applyFont="1" applyFill="1" applyBorder="1" applyAlignment="1">
      <alignment wrapText="1"/>
    </xf>
    <xf numFmtId="0" fontId="2" fillId="0" borderId="3" xfId="0" applyFont="1" applyFill="1" applyBorder="1" applyAlignment="1" applyProtection="1">
      <alignment horizontal="right" vertical="center" readingOrder="2"/>
    </xf>
    <xf numFmtId="0" fontId="2" fillId="0" borderId="0" xfId="0" applyFont="1" applyFill="1" applyAlignment="1" applyProtection="1">
      <alignment horizontal="right" vertical="center" readingOrder="2"/>
    </xf>
    <xf numFmtId="0" fontId="4" fillId="0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2"/>
  <sheetViews>
    <sheetView showZeros="0" tabSelected="1" topLeftCell="A3" zoomScale="80" zoomScaleNormal="80" workbookViewId="0">
      <selection activeCell="D11" sqref="D11"/>
    </sheetView>
  </sheetViews>
  <sheetFormatPr defaultColWidth="8.75" defaultRowHeight="14.25" x14ac:dyDescent="0.2"/>
  <cols>
    <col min="1" max="1" width="10.875" style="2" bestFit="1" customWidth="1"/>
    <col min="2" max="2" width="8.375" style="4" bestFit="1" customWidth="1"/>
    <col min="3" max="3" width="61.125" style="2" bestFit="1" customWidth="1"/>
    <col min="4" max="4" width="54" style="10" bestFit="1" customWidth="1"/>
    <col min="5" max="5" width="50.75" style="4" customWidth="1"/>
    <col min="6" max="16384" width="8.75" style="2"/>
  </cols>
  <sheetData>
    <row r="1" spans="1:5" s="28" customFormat="1" ht="26.25" x14ac:dyDescent="0.4">
      <c r="A1" s="61" t="s">
        <v>44</v>
      </c>
      <c r="B1" s="61"/>
      <c r="C1" s="61"/>
      <c r="D1" s="61"/>
      <c r="E1" s="27"/>
    </row>
    <row r="3" spans="1:5" x14ac:dyDescent="0.2">
      <c r="C3" s="26"/>
      <c r="D3" s="31" t="s">
        <v>29</v>
      </c>
    </row>
    <row r="4" spans="1:5" x14ac:dyDescent="0.2">
      <c r="C4" s="26"/>
      <c r="D4" s="31" t="s">
        <v>30</v>
      </c>
    </row>
    <row r="5" spans="1:5" x14ac:dyDescent="0.2">
      <c r="C5" s="26"/>
      <c r="D5" s="31" t="s">
        <v>31</v>
      </c>
    </row>
    <row r="6" spans="1:5" x14ac:dyDescent="0.2">
      <c r="C6" s="26"/>
      <c r="D6" s="31" t="s">
        <v>32</v>
      </c>
    </row>
    <row r="7" spans="1:5" x14ac:dyDescent="0.2">
      <c r="C7" s="26"/>
      <c r="D7" s="31" t="s">
        <v>33</v>
      </c>
    </row>
    <row r="8" spans="1:5" ht="15" thickBot="1" x14ac:dyDescent="0.25">
      <c r="C8" s="57"/>
      <c r="D8" s="31" t="s">
        <v>34</v>
      </c>
    </row>
    <row r="9" spans="1:5" ht="39.950000000000003" customHeight="1" thickBot="1" x14ac:dyDescent="0.25">
      <c r="C9" s="58"/>
      <c r="D9" s="56" t="s">
        <v>135</v>
      </c>
    </row>
    <row r="13" spans="1:5" ht="15" thickBot="1" x14ac:dyDescent="0.25"/>
    <row r="14" spans="1:5" ht="15.75" thickBot="1" x14ac:dyDescent="0.25">
      <c r="A14" s="1" t="s">
        <v>128</v>
      </c>
      <c r="B14" s="1" t="s">
        <v>26</v>
      </c>
      <c r="C14" s="59" t="s">
        <v>15</v>
      </c>
      <c r="D14" s="60"/>
      <c r="E14" s="37"/>
    </row>
    <row r="15" spans="1:5" ht="15" thickBot="1" x14ac:dyDescent="0.25">
      <c r="A15" s="13"/>
      <c r="B15" s="13">
        <v>2.5</v>
      </c>
      <c r="C15" s="3" t="s">
        <v>120</v>
      </c>
      <c r="D15" s="33">
        <v>94101</v>
      </c>
      <c r="E15" s="33"/>
    </row>
    <row r="16" spans="1:5" ht="15" thickBot="1" x14ac:dyDescent="0.25">
      <c r="A16" s="13"/>
      <c r="B16" s="13">
        <v>3.5</v>
      </c>
      <c r="C16" s="3" t="s">
        <v>0</v>
      </c>
      <c r="D16" s="33">
        <v>94347</v>
      </c>
      <c r="E16" s="33" t="s">
        <v>130</v>
      </c>
    </row>
    <row r="17" spans="1:5" ht="15" thickBot="1" x14ac:dyDescent="0.25">
      <c r="A17" s="13"/>
      <c r="B17" s="13">
        <v>5</v>
      </c>
      <c r="C17" s="3" t="s">
        <v>45</v>
      </c>
      <c r="D17" s="33">
        <v>104016</v>
      </c>
      <c r="E17" s="33" t="s">
        <v>122</v>
      </c>
    </row>
    <row r="18" spans="1:5" ht="15" thickBot="1" x14ac:dyDescent="0.25">
      <c r="A18" s="13"/>
      <c r="B18" s="13">
        <v>5</v>
      </c>
      <c r="C18" s="3" t="s">
        <v>46</v>
      </c>
      <c r="D18" s="33">
        <v>104018</v>
      </c>
      <c r="E18" s="33" t="s">
        <v>121</v>
      </c>
    </row>
    <row r="19" spans="1:5" ht="15" thickBot="1" x14ac:dyDescent="0.25">
      <c r="A19" s="13"/>
      <c r="B19" s="13">
        <v>4</v>
      </c>
      <c r="C19" s="3" t="s">
        <v>47</v>
      </c>
      <c r="D19" s="33">
        <v>234221</v>
      </c>
      <c r="E19" s="33"/>
    </row>
    <row r="20" spans="1:5" ht="15" thickBot="1" x14ac:dyDescent="0.25">
      <c r="A20" s="13"/>
      <c r="B20" s="13">
        <v>1</v>
      </c>
      <c r="C20" s="36" t="s">
        <v>48</v>
      </c>
      <c r="D20" s="36"/>
      <c r="E20" s="33" t="s">
        <v>123</v>
      </c>
    </row>
    <row r="21" spans="1:5" ht="15" thickBot="1" x14ac:dyDescent="0.25">
      <c r="A21" s="13"/>
      <c r="B21" s="13">
        <v>4</v>
      </c>
      <c r="C21" s="3" t="s">
        <v>127</v>
      </c>
      <c r="D21" s="33">
        <v>94411</v>
      </c>
      <c r="E21" s="33"/>
    </row>
    <row r="22" spans="1:5" ht="15" thickBot="1" x14ac:dyDescent="0.25">
      <c r="A22" s="13"/>
      <c r="B22" s="13">
        <v>3.5</v>
      </c>
      <c r="C22" s="3" t="s">
        <v>49</v>
      </c>
      <c r="D22" s="33">
        <v>94202</v>
      </c>
      <c r="E22" s="33"/>
    </row>
    <row r="23" spans="1:5" ht="15" thickBot="1" x14ac:dyDescent="0.25">
      <c r="A23" s="13"/>
      <c r="B23" s="13">
        <v>2.5</v>
      </c>
      <c r="C23" s="3" t="s">
        <v>1</v>
      </c>
      <c r="D23" s="33">
        <v>114051</v>
      </c>
      <c r="E23" s="33"/>
    </row>
    <row r="24" spans="1:5" ht="15" thickBot="1" x14ac:dyDescent="0.25">
      <c r="A24" s="13"/>
      <c r="B24" s="13">
        <v>5</v>
      </c>
      <c r="C24" s="3" t="s">
        <v>50</v>
      </c>
      <c r="D24" s="33">
        <v>104022</v>
      </c>
      <c r="E24" s="33" t="s">
        <v>124</v>
      </c>
    </row>
    <row r="25" spans="1:5" ht="15" thickBot="1" x14ac:dyDescent="0.25">
      <c r="A25" s="13"/>
      <c r="B25" s="13">
        <v>3</v>
      </c>
      <c r="C25" s="3" t="s">
        <v>67</v>
      </c>
      <c r="D25" s="33">
        <v>324033</v>
      </c>
      <c r="E25" s="33"/>
    </row>
    <row r="26" spans="1:5" ht="15" thickBot="1" x14ac:dyDescent="0.25">
      <c r="A26" s="13"/>
      <c r="B26" s="13">
        <v>1</v>
      </c>
      <c r="C26" s="36" t="s">
        <v>48</v>
      </c>
      <c r="D26" s="36"/>
      <c r="E26" s="33"/>
    </row>
    <row r="27" spans="1:5" ht="15" thickBot="1" x14ac:dyDescent="0.25">
      <c r="A27" s="13"/>
      <c r="B27" s="13">
        <v>3.5</v>
      </c>
      <c r="C27" s="3" t="s">
        <v>51</v>
      </c>
      <c r="D27" s="33">
        <v>94313</v>
      </c>
      <c r="E27" s="33"/>
    </row>
    <row r="28" spans="1:5" ht="15" thickBot="1" x14ac:dyDescent="0.25">
      <c r="A28" s="13"/>
      <c r="B28" s="13">
        <v>3</v>
      </c>
      <c r="C28" s="3" t="s">
        <v>132</v>
      </c>
      <c r="D28" s="33">
        <v>94333</v>
      </c>
      <c r="E28" s="33" t="s">
        <v>131</v>
      </c>
    </row>
    <row r="29" spans="1:5" ht="15" thickBot="1" x14ac:dyDescent="0.25">
      <c r="A29" s="13"/>
      <c r="B29" s="13">
        <v>3.5</v>
      </c>
      <c r="C29" s="3" t="s">
        <v>52</v>
      </c>
      <c r="D29" s="33">
        <v>94424</v>
      </c>
      <c r="E29" s="33" t="s">
        <v>68</v>
      </c>
    </row>
    <row r="30" spans="1:5" ht="15" thickBot="1" x14ac:dyDescent="0.25">
      <c r="A30" s="13"/>
      <c r="B30" s="13">
        <v>2.5</v>
      </c>
      <c r="C30" s="3" t="s">
        <v>53</v>
      </c>
      <c r="D30" s="33">
        <v>94564</v>
      </c>
      <c r="E30" s="33"/>
    </row>
    <row r="31" spans="1:5" ht="15" thickBot="1" x14ac:dyDescent="0.25">
      <c r="A31" s="13"/>
      <c r="B31" s="13">
        <v>3.5</v>
      </c>
      <c r="C31" s="3" t="s">
        <v>54</v>
      </c>
      <c r="D31" s="33">
        <v>94594</v>
      </c>
      <c r="E31" s="33"/>
    </row>
    <row r="32" spans="1:5" ht="15" thickBot="1" x14ac:dyDescent="0.25">
      <c r="A32" s="13"/>
      <c r="B32" s="13">
        <v>3.5</v>
      </c>
      <c r="C32" s="3" t="s">
        <v>55</v>
      </c>
      <c r="D32" s="33">
        <v>94139</v>
      </c>
      <c r="E32" s="33"/>
    </row>
    <row r="33" spans="1:5" ht="15" thickBot="1" x14ac:dyDescent="0.25">
      <c r="A33" s="13"/>
      <c r="B33" s="13">
        <v>2.5</v>
      </c>
      <c r="C33" s="3" t="s">
        <v>133</v>
      </c>
      <c r="D33" s="33">
        <v>94226</v>
      </c>
      <c r="E33" s="33"/>
    </row>
    <row r="34" spans="1:5" ht="15" thickBot="1" x14ac:dyDescent="0.25">
      <c r="A34" s="13"/>
      <c r="B34" s="13">
        <v>3.5</v>
      </c>
      <c r="C34" s="3" t="s">
        <v>56</v>
      </c>
      <c r="D34" s="33">
        <v>94314</v>
      </c>
      <c r="E34" s="33"/>
    </row>
    <row r="35" spans="1:5" ht="15" thickBot="1" x14ac:dyDescent="0.25">
      <c r="A35" s="13"/>
      <c r="B35" s="13">
        <v>2</v>
      </c>
      <c r="C35" s="3" t="s">
        <v>57</v>
      </c>
      <c r="D35" s="33">
        <v>94820</v>
      </c>
      <c r="E35" s="33" t="s">
        <v>125</v>
      </c>
    </row>
    <row r="36" spans="1:5" ht="15" thickBot="1" x14ac:dyDescent="0.25">
      <c r="A36" s="13"/>
      <c r="B36" s="13">
        <v>2.5</v>
      </c>
      <c r="C36" s="3" t="s">
        <v>58</v>
      </c>
      <c r="D36" s="33">
        <v>95605</v>
      </c>
      <c r="E36" s="33"/>
    </row>
    <row r="37" spans="1:5" ht="15" thickBot="1" x14ac:dyDescent="0.25">
      <c r="A37" s="13"/>
      <c r="B37" s="13">
        <v>3.5</v>
      </c>
      <c r="C37" s="3" t="s">
        <v>59</v>
      </c>
      <c r="D37" s="33">
        <v>97800</v>
      </c>
      <c r="E37" s="33"/>
    </row>
    <row r="38" spans="1:5" ht="15" thickBot="1" x14ac:dyDescent="0.25">
      <c r="A38" s="13"/>
      <c r="B38" s="13">
        <v>3.5</v>
      </c>
      <c r="C38" s="3" t="s">
        <v>60</v>
      </c>
      <c r="D38" s="33">
        <v>95140</v>
      </c>
      <c r="E38" s="33"/>
    </row>
    <row r="39" spans="1:5" ht="15" thickBot="1" x14ac:dyDescent="0.25">
      <c r="A39" s="13"/>
      <c r="B39" s="13">
        <v>3</v>
      </c>
      <c r="C39" s="3" t="s">
        <v>61</v>
      </c>
      <c r="D39" s="33">
        <v>94334</v>
      </c>
      <c r="E39" s="33"/>
    </row>
    <row r="40" spans="1:5" ht="15" thickBot="1" x14ac:dyDescent="0.25">
      <c r="A40" s="13"/>
      <c r="B40" s="13">
        <v>3.5</v>
      </c>
      <c r="C40" s="3" t="s">
        <v>62</v>
      </c>
      <c r="D40" s="33">
        <v>94142</v>
      </c>
      <c r="E40" s="33"/>
    </row>
    <row r="41" spans="1:5" ht="15" thickBot="1" x14ac:dyDescent="0.25">
      <c r="A41" s="13"/>
      <c r="B41" s="13">
        <v>3.5</v>
      </c>
      <c r="C41" s="3" t="s">
        <v>63</v>
      </c>
      <c r="D41" s="33">
        <v>94170</v>
      </c>
      <c r="E41" s="33"/>
    </row>
    <row r="42" spans="1:5" ht="15" thickBot="1" x14ac:dyDescent="0.25">
      <c r="A42" s="13"/>
      <c r="B42" s="13">
        <v>3.5</v>
      </c>
      <c r="C42" s="3" t="s">
        <v>64</v>
      </c>
      <c r="D42" s="33">
        <v>96324</v>
      </c>
      <c r="E42" s="33"/>
    </row>
    <row r="43" spans="1:5" ht="15" thickBot="1" x14ac:dyDescent="0.25">
      <c r="A43" s="13"/>
      <c r="B43" s="13">
        <v>1.5</v>
      </c>
      <c r="C43" s="3" t="s">
        <v>65</v>
      </c>
      <c r="D43" s="33">
        <v>94189</v>
      </c>
      <c r="E43" s="33" t="s">
        <v>43</v>
      </c>
    </row>
    <row r="44" spans="1:5" ht="15" thickBot="1" x14ac:dyDescent="0.25">
      <c r="A44" s="13"/>
      <c r="B44" s="13">
        <v>3.5</v>
      </c>
      <c r="C44" s="3" t="s">
        <v>66</v>
      </c>
      <c r="D44" s="33">
        <v>94195</v>
      </c>
      <c r="E44" s="33" t="s">
        <v>69</v>
      </c>
    </row>
    <row r="45" spans="1:5" ht="15" thickBot="1" x14ac:dyDescent="0.25">
      <c r="A45" s="2">
        <f>+SUM(A15:A44)</f>
        <v>0</v>
      </c>
      <c r="B45" s="5">
        <f>+SUMPRODUCT(B15:B44,A15:A44)</f>
        <v>0</v>
      </c>
      <c r="C45" s="6" t="s">
        <v>2</v>
      </c>
      <c r="D45" s="33"/>
      <c r="E45" s="33"/>
    </row>
    <row r="46" spans="1:5" ht="13.5" customHeight="1" x14ac:dyDescent="0.2">
      <c r="D46" s="9"/>
    </row>
    <row r="47" spans="1:5" ht="13.5" customHeight="1" thickBot="1" x14ac:dyDescent="0.25">
      <c r="D47" s="9" t="s">
        <v>16</v>
      </c>
    </row>
    <row r="48" spans="1:5" ht="15" thickBot="1" x14ac:dyDescent="0.25">
      <c r="A48" s="14"/>
      <c r="B48" s="14"/>
      <c r="C48" s="3" t="s">
        <v>28</v>
      </c>
      <c r="D48" s="33"/>
      <c r="E48" s="39"/>
    </row>
    <row r="49" spans="1:6" ht="15" thickBot="1" x14ac:dyDescent="0.25">
      <c r="A49" s="14"/>
      <c r="B49" s="15"/>
      <c r="C49" s="3" t="s">
        <v>70</v>
      </c>
      <c r="D49" s="33"/>
      <c r="E49" s="39"/>
    </row>
    <row r="50" spans="1:6" ht="15" thickBot="1" x14ac:dyDescent="0.25">
      <c r="A50" s="14"/>
      <c r="B50" s="15"/>
      <c r="C50" s="3" t="s">
        <v>3</v>
      </c>
      <c r="D50" s="33"/>
      <c r="E50" s="39"/>
    </row>
    <row r="51" spans="1:6" ht="15" thickBot="1" x14ac:dyDescent="0.25">
      <c r="A51" s="14"/>
      <c r="B51" s="15"/>
      <c r="C51" s="3" t="s">
        <v>4</v>
      </c>
      <c r="D51" s="33"/>
      <c r="E51" s="39"/>
    </row>
    <row r="52" spans="1:6" ht="15" thickBot="1" x14ac:dyDescent="0.25">
      <c r="A52" s="14"/>
      <c r="B52" s="15"/>
      <c r="C52" s="3" t="s">
        <v>41</v>
      </c>
      <c r="D52" s="33" t="s">
        <v>5</v>
      </c>
      <c r="E52" s="39"/>
    </row>
    <row r="53" spans="1:6" ht="15" thickBot="1" x14ac:dyDescent="0.25">
      <c r="A53" s="14"/>
      <c r="B53" s="15"/>
      <c r="C53" s="3" t="s">
        <v>6</v>
      </c>
      <c r="D53" s="33"/>
      <c r="E53" s="39"/>
    </row>
    <row r="54" spans="1:6" ht="15" thickBot="1" x14ac:dyDescent="0.25">
      <c r="A54" s="14"/>
      <c r="B54" s="15"/>
      <c r="C54" s="3" t="s">
        <v>7</v>
      </c>
      <c r="D54" s="33"/>
      <c r="E54" s="39"/>
    </row>
    <row r="55" spans="1:6" ht="15" thickBot="1" x14ac:dyDescent="0.25">
      <c r="A55" s="14"/>
      <c r="B55" s="15"/>
      <c r="C55" s="3" t="s">
        <v>8</v>
      </c>
      <c r="D55" s="33"/>
      <c r="E55" s="39"/>
    </row>
    <row r="56" spans="1:6" ht="15" thickBot="1" x14ac:dyDescent="0.25">
      <c r="A56" s="14"/>
      <c r="B56" s="15"/>
      <c r="C56" s="3" t="s">
        <v>9</v>
      </c>
      <c r="D56" s="33"/>
      <c r="E56" s="39"/>
    </row>
    <row r="57" spans="1:6" ht="15" thickBot="1" x14ac:dyDescent="0.25">
      <c r="A57" s="14"/>
      <c r="B57" s="15"/>
      <c r="C57" s="3" t="s">
        <v>10</v>
      </c>
      <c r="D57" s="33"/>
      <c r="E57" s="39"/>
    </row>
    <row r="58" spans="1:6" ht="15" thickBot="1" x14ac:dyDescent="0.25">
      <c r="A58" s="14"/>
      <c r="B58" s="15"/>
      <c r="C58" s="3" t="s">
        <v>11</v>
      </c>
      <c r="D58" s="33"/>
      <c r="E58" s="39"/>
    </row>
    <row r="59" spans="1:6" ht="15" thickBot="1" x14ac:dyDescent="0.25">
      <c r="A59" s="14"/>
      <c r="B59" s="15"/>
      <c r="C59" s="3" t="s">
        <v>12</v>
      </c>
      <c r="D59" s="33"/>
      <c r="E59" s="39"/>
    </row>
    <row r="60" spans="1:6" ht="15.75" thickBot="1" x14ac:dyDescent="0.3">
      <c r="B60" s="5">
        <f>+SUMPRODUCT(B48:B59,A48:A59)</f>
        <v>0</v>
      </c>
      <c r="C60" s="6" t="s">
        <v>13</v>
      </c>
      <c r="D60" s="32" t="s">
        <v>39</v>
      </c>
      <c r="E60" s="38"/>
    </row>
    <row r="63" spans="1:6" ht="15.75" thickBot="1" x14ac:dyDescent="0.25">
      <c r="D63" s="9" t="s">
        <v>71</v>
      </c>
      <c r="F63" s="12"/>
    </row>
    <row r="64" spans="1:6" ht="15" thickBot="1" x14ac:dyDescent="0.25">
      <c r="A64" s="14"/>
      <c r="B64" s="14"/>
      <c r="C64" s="3" t="s">
        <v>36</v>
      </c>
      <c r="D64" s="33"/>
      <c r="E64" s="39"/>
    </row>
    <row r="65" spans="1:6" ht="15" thickBot="1" x14ac:dyDescent="0.25">
      <c r="A65" s="14"/>
      <c r="B65" s="14"/>
      <c r="C65" s="3" t="s">
        <v>72</v>
      </c>
      <c r="D65" s="33"/>
      <c r="E65" s="39"/>
    </row>
    <row r="66" spans="1:6" ht="15" thickBot="1" x14ac:dyDescent="0.25">
      <c r="A66" s="14"/>
      <c r="B66" s="14"/>
      <c r="C66" s="3" t="s">
        <v>37</v>
      </c>
      <c r="D66" s="33"/>
      <c r="E66" s="39"/>
    </row>
    <row r="67" spans="1:6" ht="15" thickBot="1" x14ac:dyDescent="0.25">
      <c r="A67" s="14"/>
      <c r="B67" s="14"/>
      <c r="C67" s="3" t="s">
        <v>38</v>
      </c>
      <c r="D67" s="33"/>
      <c r="E67" s="39"/>
    </row>
    <row r="68" spans="1:6" ht="15" thickBot="1" x14ac:dyDescent="0.25">
      <c r="A68" s="14"/>
      <c r="B68" s="14"/>
      <c r="C68" s="3" t="s">
        <v>73</v>
      </c>
      <c r="D68" s="33"/>
      <c r="E68" s="39"/>
    </row>
    <row r="69" spans="1:6" ht="15" thickBot="1" x14ac:dyDescent="0.25">
      <c r="A69" s="14"/>
      <c r="B69" s="14"/>
      <c r="C69" s="3" t="s">
        <v>74</v>
      </c>
      <c r="D69" s="33"/>
      <c r="E69" s="39"/>
    </row>
    <row r="70" spans="1:6" ht="15" thickBot="1" x14ac:dyDescent="0.25">
      <c r="A70" s="14"/>
      <c r="B70" s="14"/>
      <c r="C70" s="3" t="s">
        <v>75</v>
      </c>
      <c r="D70" s="33"/>
      <c r="E70" s="39"/>
    </row>
    <row r="71" spans="1:6" ht="15" thickBot="1" x14ac:dyDescent="0.25">
      <c r="A71" s="14"/>
      <c r="B71" s="14"/>
      <c r="C71" s="3" t="s">
        <v>76</v>
      </c>
      <c r="D71" s="33"/>
      <c r="E71" s="39"/>
    </row>
    <row r="72" spans="1:6" ht="15" x14ac:dyDescent="0.25">
      <c r="B72" s="7">
        <f>+SUMPRODUCT(B64:B71,A64:A71)</f>
        <v>0</v>
      </c>
      <c r="C72" s="6" t="s">
        <v>77</v>
      </c>
      <c r="D72" s="32" t="s">
        <v>78</v>
      </c>
      <c r="E72" s="7"/>
    </row>
    <row r="74" spans="1:6" ht="15.75" thickBot="1" x14ac:dyDescent="0.25">
      <c r="D74" s="9" t="s">
        <v>79</v>
      </c>
      <c r="F74" s="42"/>
    </row>
    <row r="75" spans="1:6" ht="15" thickBot="1" x14ac:dyDescent="0.25">
      <c r="A75" s="14"/>
      <c r="B75" s="14"/>
      <c r="C75" s="3" t="s">
        <v>80</v>
      </c>
      <c r="D75" s="33"/>
      <c r="E75" s="39"/>
    </row>
    <row r="76" spans="1:6" ht="15" thickBot="1" x14ac:dyDescent="0.25">
      <c r="A76" s="14"/>
      <c r="B76" s="14"/>
      <c r="C76" s="3" t="s">
        <v>81</v>
      </c>
      <c r="D76" s="33"/>
      <c r="E76" s="39"/>
    </row>
    <row r="77" spans="1:6" ht="15" x14ac:dyDescent="0.25">
      <c r="B77" s="7">
        <f>+SUMPRODUCT(B75:B76,A75:A76)</f>
        <v>0</v>
      </c>
      <c r="C77" s="6" t="s">
        <v>82</v>
      </c>
      <c r="D77" s="32" t="s">
        <v>78</v>
      </c>
      <c r="E77" s="7"/>
    </row>
    <row r="79" spans="1:6" x14ac:dyDescent="0.2">
      <c r="B79" s="8"/>
      <c r="D79" s="2"/>
      <c r="E79" s="8"/>
    </row>
    <row r="80" spans="1:6" ht="15.75" thickBot="1" x14ac:dyDescent="0.25">
      <c r="D80" s="9" t="s">
        <v>83</v>
      </c>
      <c r="F80" s="42"/>
    </row>
    <row r="81" spans="1:6" ht="15" thickBot="1" x14ac:dyDescent="0.25">
      <c r="A81" s="14"/>
      <c r="B81" s="14"/>
      <c r="C81" s="25" t="s">
        <v>84</v>
      </c>
      <c r="D81" s="33"/>
      <c r="E81" s="39"/>
    </row>
    <row r="82" spans="1:6" ht="15" thickBot="1" x14ac:dyDescent="0.25">
      <c r="A82" s="14"/>
      <c r="B82" s="14"/>
      <c r="C82" s="43" t="s">
        <v>85</v>
      </c>
      <c r="D82" s="33"/>
      <c r="E82" s="39"/>
    </row>
    <row r="83" spans="1:6" ht="15" thickBot="1" x14ac:dyDescent="0.25">
      <c r="A83" s="14"/>
      <c r="B83" s="14"/>
      <c r="C83" s="43" t="s">
        <v>86</v>
      </c>
      <c r="D83" s="33"/>
      <c r="E83" s="39"/>
    </row>
    <row r="84" spans="1:6" ht="15" thickBot="1" x14ac:dyDescent="0.25">
      <c r="A84" s="14"/>
      <c r="B84" s="14"/>
      <c r="C84" s="43" t="s">
        <v>87</v>
      </c>
      <c r="D84" s="33"/>
      <c r="E84" s="39"/>
    </row>
    <row r="85" spans="1:6" ht="15" thickBot="1" x14ac:dyDescent="0.25">
      <c r="A85" s="14"/>
      <c r="B85" s="14"/>
      <c r="C85" s="43" t="s">
        <v>88</v>
      </c>
      <c r="D85" s="33"/>
      <c r="E85" s="39"/>
    </row>
    <row r="86" spans="1:6" ht="15" thickBot="1" x14ac:dyDescent="0.25">
      <c r="A86" s="14"/>
      <c r="B86" s="14"/>
      <c r="C86" s="44" t="s">
        <v>18</v>
      </c>
      <c r="D86" s="33"/>
      <c r="E86" s="39"/>
    </row>
    <row r="87" spans="1:6" ht="15" thickBot="1" x14ac:dyDescent="0.25">
      <c r="A87" s="14"/>
      <c r="B87" s="14"/>
      <c r="C87" s="44" t="s">
        <v>89</v>
      </c>
      <c r="D87" s="33"/>
      <c r="E87" s="39"/>
    </row>
    <row r="88" spans="1:6" ht="15" thickBot="1" x14ac:dyDescent="0.25">
      <c r="A88" s="14"/>
      <c r="B88" s="14"/>
      <c r="C88" s="44" t="s">
        <v>90</v>
      </c>
      <c r="D88" s="33"/>
      <c r="E88" s="39"/>
    </row>
    <row r="89" spans="1:6" ht="15" thickBot="1" x14ac:dyDescent="0.25">
      <c r="A89" s="14"/>
      <c r="B89" s="14"/>
      <c r="C89" s="44" t="s">
        <v>19</v>
      </c>
      <c r="D89" s="33"/>
      <c r="E89" s="39"/>
    </row>
    <row r="90" spans="1:6" ht="15" thickBot="1" x14ac:dyDescent="0.25">
      <c r="A90" s="14"/>
      <c r="B90" s="14"/>
      <c r="C90" s="44" t="s">
        <v>85</v>
      </c>
      <c r="D90" s="33"/>
      <c r="E90" s="39"/>
    </row>
    <row r="91" spans="1:6" ht="15" thickBot="1" x14ac:dyDescent="0.25">
      <c r="A91" s="14"/>
      <c r="B91" s="14"/>
      <c r="C91" s="44" t="s">
        <v>86</v>
      </c>
      <c r="D91" s="33"/>
      <c r="E91" s="39"/>
    </row>
    <row r="92" spans="1:6" ht="15" thickBot="1" x14ac:dyDescent="0.25">
      <c r="A92" s="14"/>
      <c r="B92" s="14"/>
      <c r="C92" s="44" t="s">
        <v>87</v>
      </c>
      <c r="D92" s="33"/>
      <c r="E92" s="39"/>
    </row>
    <row r="93" spans="1:6" ht="15" thickBot="1" x14ac:dyDescent="0.25">
      <c r="A93" s="14"/>
      <c r="B93" s="14"/>
      <c r="C93" s="44" t="s">
        <v>88</v>
      </c>
      <c r="D93" s="33"/>
      <c r="E93" s="39"/>
    </row>
    <row r="94" spans="1:6" ht="30" x14ac:dyDescent="0.25">
      <c r="B94" s="7">
        <f>+SUMPRODUCT(B81:B93,A81:A93)</f>
        <v>0</v>
      </c>
      <c r="C94" s="6" t="s">
        <v>91</v>
      </c>
      <c r="D94" s="45" t="s">
        <v>92</v>
      </c>
      <c r="E94" s="7"/>
    </row>
    <row r="96" spans="1:6" ht="15.75" thickBot="1" x14ac:dyDescent="0.25">
      <c r="D96" s="9" t="s">
        <v>93</v>
      </c>
      <c r="F96" s="42"/>
    </row>
    <row r="97" spans="1:6" ht="15" thickBot="1" x14ac:dyDescent="0.25">
      <c r="A97" s="14"/>
      <c r="B97" s="14"/>
      <c r="C97" s="25" t="s">
        <v>94</v>
      </c>
      <c r="D97" s="33"/>
      <c r="E97" s="39"/>
    </row>
    <row r="98" spans="1:6" ht="15" thickBot="1" x14ac:dyDescent="0.25">
      <c r="A98" s="14"/>
      <c r="B98" s="14"/>
      <c r="C98" s="43" t="s">
        <v>134</v>
      </c>
      <c r="D98" s="33"/>
      <c r="E98" s="39"/>
    </row>
    <row r="99" spans="1:6" ht="15" thickBot="1" x14ac:dyDescent="0.25">
      <c r="A99" s="14"/>
      <c r="B99" s="14"/>
      <c r="C99" s="44" t="s">
        <v>95</v>
      </c>
      <c r="D99" s="33"/>
      <c r="E99" s="39"/>
    </row>
    <row r="100" spans="1:6" ht="15" thickBot="1" x14ac:dyDescent="0.25">
      <c r="A100" s="14"/>
      <c r="B100" s="14"/>
      <c r="C100" s="44" t="s">
        <v>96</v>
      </c>
      <c r="D100" s="33"/>
      <c r="E100" s="39"/>
    </row>
    <row r="101" spans="1:6" ht="15" thickBot="1" x14ac:dyDescent="0.25">
      <c r="A101" s="14"/>
      <c r="B101" s="14"/>
      <c r="C101" s="44" t="s">
        <v>97</v>
      </c>
      <c r="D101" s="33"/>
      <c r="E101" s="39"/>
    </row>
    <row r="102" spans="1:6" ht="15" thickBot="1" x14ac:dyDescent="0.25">
      <c r="A102" s="14"/>
      <c r="B102" s="14"/>
      <c r="C102" s="44" t="s">
        <v>98</v>
      </c>
      <c r="D102" s="33"/>
      <c r="E102" s="39"/>
    </row>
    <row r="103" spans="1:6" ht="15" thickBot="1" x14ac:dyDescent="0.25">
      <c r="A103" s="14"/>
      <c r="B103" s="14"/>
      <c r="C103" s="44" t="s">
        <v>99</v>
      </c>
      <c r="D103" s="33"/>
      <c r="E103" s="39"/>
    </row>
    <row r="104" spans="1:6" ht="15" thickBot="1" x14ac:dyDescent="0.25">
      <c r="A104" s="14"/>
      <c r="B104" s="14"/>
      <c r="C104" s="44" t="s">
        <v>100</v>
      </c>
      <c r="D104" s="33"/>
      <c r="E104" s="39"/>
    </row>
    <row r="105" spans="1:6" ht="30" x14ac:dyDescent="0.25">
      <c r="B105" s="7">
        <f>+SUMPRODUCT(B97:B104,A97:A104)</f>
        <v>0</v>
      </c>
      <c r="C105" s="6" t="s">
        <v>101</v>
      </c>
      <c r="D105" s="45" t="s">
        <v>92</v>
      </c>
      <c r="E105" s="7"/>
    </row>
    <row r="107" spans="1:6" ht="15.75" thickBot="1" x14ac:dyDescent="0.25">
      <c r="D107" s="9" t="s">
        <v>102</v>
      </c>
      <c r="F107" s="42"/>
    </row>
    <row r="108" spans="1:6" ht="15" thickBot="1" x14ac:dyDescent="0.25">
      <c r="A108" s="14"/>
      <c r="B108" s="14"/>
      <c r="C108" s="25" t="s">
        <v>103</v>
      </c>
      <c r="D108" s="33"/>
      <c r="E108" s="39"/>
    </row>
    <row r="109" spans="1:6" ht="15" thickBot="1" x14ac:dyDescent="0.25">
      <c r="A109" s="14"/>
      <c r="B109" s="14"/>
      <c r="C109" s="25" t="s">
        <v>104</v>
      </c>
      <c r="D109" s="33"/>
      <c r="E109" s="39"/>
    </row>
    <row r="110" spans="1:6" ht="15" thickBot="1" x14ac:dyDescent="0.25">
      <c r="A110" s="14"/>
      <c r="B110" s="14"/>
      <c r="C110" s="43" t="s">
        <v>105</v>
      </c>
      <c r="D110" s="33"/>
      <c r="E110" s="39"/>
    </row>
    <row r="111" spans="1:6" ht="15" thickBot="1" x14ac:dyDescent="0.25">
      <c r="A111" s="14"/>
      <c r="B111" s="14"/>
      <c r="C111" s="44" t="s">
        <v>106</v>
      </c>
      <c r="D111" s="33"/>
      <c r="E111" s="39"/>
    </row>
    <row r="112" spans="1:6" ht="15" thickBot="1" x14ac:dyDescent="0.25">
      <c r="A112" s="14"/>
      <c r="B112" s="14"/>
      <c r="C112" s="44" t="s">
        <v>107</v>
      </c>
      <c r="D112" s="33"/>
      <c r="E112" s="39"/>
    </row>
    <row r="113" spans="1:6" ht="15" thickBot="1" x14ac:dyDescent="0.25">
      <c r="A113" s="14"/>
      <c r="B113" s="14"/>
      <c r="C113" s="44" t="s">
        <v>108</v>
      </c>
      <c r="D113" s="33"/>
      <c r="E113" s="39"/>
    </row>
    <row r="114" spans="1:6" ht="30" x14ac:dyDescent="0.25">
      <c r="B114" s="7">
        <f>+SUMPRODUCT(B108:B113,A108:A113)</f>
        <v>0</v>
      </c>
      <c r="C114" s="6" t="s">
        <v>118</v>
      </c>
      <c r="D114" s="45" t="s">
        <v>92</v>
      </c>
      <c r="E114" s="7"/>
    </row>
    <row r="116" spans="1:6" ht="15.75" thickBot="1" x14ac:dyDescent="0.25">
      <c r="D116" s="9" t="s">
        <v>109</v>
      </c>
      <c r="F116" s="42"/>
    </row>
    <row r="117" spans="1:6" ht="15" thickBot="1" x14ac:dyDescent="0.25">
      <c r="A117" s="14"/>
      <c r="B117" s="14"/>
      <c r="C117" s="25" t="s">
        <v>110</v>
      </c>
      <c r="D117" s="33"/>
      <c r="E117" s="39"/>
    </row>
    <row r="118" spans="1:6" ht="15" thickBot="1" x14ac:dyDescent="0.25">
      <c r="A118" s="14"/>
      <c r="B118" s="14"/>
      <c r="C118" s="43" t="s">
        <v>111</v>
      </c>
      <c r="D118" s="33"/>
      <c r="E118" s="39"/>
    </row>
    <row r="119" spans="1:6" ht="15" thickBot="1" x14ac:dyDescent="0.25">
      <c r="A119" s="14"/>
      <c r="B119" s="14"/>
      <c r="C119" s="44" t="s">
        <v>112</v>
      </c>
      <c r="D119" s="33"/>
      <c r="E119" s="39"/>
    </row>
    <row r="120" spans="1:6" ht="15" thickBot="1" x14ac:dyDescent="0.25">
      <c r="A120" s="14"/>
      <c r="B120" s="14"/>
      <c r="C120" s="44" t="s">
        <v>113</v>
      </c>
      <c r="D120" s="33"/>
      <c r="E120" s="39"/>
    </row>
    <row r="121" spans="1:6" ht="15" thickBot="1" x14ac:dyDescent="0.25">
      <c r="A121" s="14"/>
      <c r="B121" s="14"/>
      <c r="C121" s="44" t="s">
        <v>114</v>
      </c>
      <c r="D121" s="33"/>
      <c r="E121" s="39"/>
    </row>
    <row r="122" spans="1:6" ht="15" thickBot="1" x14ac:dyDescent="0.25">
      <c r="A122" s="14"/>
      <c r="B122" s="14"/>
      <c r="C122" s="44" t="s">
        <v>115</v>
      </c>
      <c r="D122" s="33"/>
      <c r="E122" s="39"/>
    </row>
    <row r="123" spans="1:6" ht="15" thickBot="1" x14ac:dyDescent="0.25">
      <c r="A123" s="14"/>
      <c r="B123" s="14"/>
      <c r="C123" s="44" t="s">
        <v>116</v>
      </c>
      <c r="D123" s="33"/>
      <c r="E123" s="39"/>
    </row>
    <row r="124" spans="1:6" ht="30" x14ac:dyDescent="0.25">
      <c r="B124" s="7">
        <f>+SUMPRODUCT(B117:B123,A117:A123)</f>
        <v>0</v>
      </c>
      <c r="C124" s="6" t="s">
        <v>119</v>
      </c>
      <c r="D124" s="45" t="s">
        <v>92</v>
      </c>
      <c r="E124" s="7"/>
    </row>
    <row r="129" spans="1:5" ht="15.75" thickBot="1" x14ac:dyDescent="0.25">
      <c r="B129" s="42" t="s">
        <v>129</v>
      </c>
      <c r="C129" s="29" t="s">
        <v>40</v>
      </c>
      <c r="D129" s="9" t="s">
        <v>22</v>
      </c>
      <c r="E129" s="8"/>
    </row>
    <row r="130" spans="1:5" ht="15" thickBot="1" x14ac:dyDescent="0.25">
      <c r="A130" s="14"/>
      <c r="B130" s="14"/>
      <c r="C130" s="25"/>
      <c r="D130" s="10">
        <v>1</v>
      </c>
      <c r="E130" s="39"/>
    </row>
    <row r="131" spans="1:5" ht="15" thickBot="1" x14ac:dyDescent="0.25">
      <c r="A131" s="14"/>
      <c r="B131" s="14"/>
      <c r="C131" s="25"/>
      <c r="D131" s="10">
        <v>2</v>
      </c>
      <c r="E131" s="39"/>
    </row>
    <row r="132" spans="1:5" ht="15" thickBot="1" x14ac:dyDescent="0.25">
      <c r="A132" s="14"/>
      <c r="B132" s="14"/>
      <c r="C132" s="25"/>
      <c r="D132" s="10">
        <v>3</v>
      </c>
      <c r="E132" s="39"/>
    </row>
    <row r="133" spans="1:5" ht="15" thickBot="1" x14ac:dyDescent="0.25">
      <c r="A133" s="14"/>
      <c r="B133" s="14"/>
      <c r="C133" s="25"/>
      <c r="D133" s="10" t="s">
        <v>35</v>
      </c>
      <c r="E133" s="39"/>
    </row>
    <row r="134" spans="1:5" ht="15" thickBot="1" x14ac:dyDescent="0.25">
      <c r="A134" s="14"/>
      <c r="B134" s="14"/>
      <c r="C134" s="25"/>
      <c r="D134" s="10" t="s">
        <v>35</v>
      </c>
      <c r="E134" s="39"/>
    </row>
    <row r="135" spans="1:5" ht="15" thickBot="1" x14ac:dyDescent="0.25">
      <c r="A135" s="14"/>
      <c r="B135" s="14"/>
      <c r="C135" s="25"/>
      <c r="D135" s="10" t="s">
        <v>35</v>
      </c>
      <c r="E135" s="39"/>
    </row>
    <row r="136" spans="1:5" ht="15" thickBot="1" x14ac:dyDescent="0.25">
      <c r="A136" s="14"/>
      <c r="B136" s="14"/>
      <c r="C136" s="25"/>
      <c r="D136" s="10" t="s">
        <v>35</v>
      </c>
      <c r="E136" s="39"/>
    </row>
    <row r="137" spans="1:5" ht="15" thickBot="1" x14ac:dyDescent="0.25">
      <c r="A137" s="14"/>
      <c r="B137" s="14"/>
      <c r="C137" s="25"/>
      <c r="D137" s="10" t="s">
        <v>35</v>
      </c>
      <c r="E137" s="39"/>
    </row>
    <row r="138" spans="1:5" ht="15" thickBot="1" x14ac:dyDescent="0.25">
      <c r="A138" s="14"/>
      <c r="B138" s="14"/>
      <c r="C138" s="25"/>
      <c r="D138" s="10" t="s">
        <v>35</v>
      </c>
      <c r="E138" s="39"/>
    </row>
    <row r="139" spans="1:5" ht="15" x14ac:dyDescent="0.25">
      <c r="B139" s="7">
        <f>+SUMPRODUCT(B130:B138,A130:A138)</f>
        <v>0</v>
      </c>
      <c r="C139" s="6" t="s">
        <v>17</v>
      </c>
      <c r="D139" s="32"/>
      <c r="E139" s="7"/>
    </row>
    <row r="143" spans="1:5" ht="15" x14ac:dyDescent="0.2">
      <c r="D143" s="9" t="s">
        <v>42</v>
      </c>
    </row>
    <row r="144" spans="1:5" ht="15.75" thickBot="1" x14ac:dyDescent="0.25">
      <c r="B144" s="42" t="s">
        <v>129</v>
      </c>
      <c r="C144" s="29" t="s">
        <v>40</v>
      </c>
    </row>
    <row r="145" spans="1:5" ht="15" thickBot="1" x14ac:dyDescent="0.25">
      <c r="A145" s="14"/>
      <c r="B145" s="14"/>
      <c r="C145" s="25"/>
      <c r="D145" s="33"/>
      <c r="E145" s="39"/>
    </row>
    <row r="146" spans="1:5" ht="15" thickBot="1" x14ac:dyDescent="0.25">
      <c r="A146" s="14"/>
      <c r="B146" s="14"/>
      <c r="C146" s="25"/>
      <c r="D146" s="33"/>
      <c r="E146" s="39"/>
    </row>
    <row r="147" spans="1:5" ht="15" thickBot="1" x14ac:dyDescent="0.25">
      <c r="A147" s="14"/>
      <c r="B147" s="14"/>
      <c r="C147" s="25"/>
      <c r="D147" s="33"/>
      <c r="E147" s="39"/>
    </row>
    <row r="148" spans="1:5" ht="15" thickBot="1" x14ac:dyDescent="0.25">
      <c r="A148" s="14"/>
      <c r="B148" s="14"/>
      <c r="C148" s="25"/>
      <c r="D148" s="33"/>
      <c r="E148" s="39"/>
    </row>
    <row r="149" spans="1:5" ht="15" thickBot="1" x14ac:dyDescent="0.25">
      <c r="A149" s="14"/>
      <c r="B149" s="14"/>
      <c r="C149" s="25"/>
      <c r="D149" s="33"/>
      <c r="E149" s="39"/>
    </row>
    <row r="150" spans="1:5" ht="15.75" thickBot="1" x14ac:dyDescent="0.25">
      <c r="A150" s="14"/>
      <c r="B150" s="14"/>
      <c r="C150" s="25"/>
      <c r="D150" s="9"/>
      <c r="E150" s="39"/>
    </row>
    <row r="151" spans="1:5" ht="15.75" thickBot="1" x14ac:dyDescent="0.25">
      <c r="A151" s="14"/>
      <c r="B151" s="14"/>
      <c r="C151" s="25"/>
      <c r="D151" s="9"/>
      <c r="E151" s="39"/>
    </row>
    <row r="152" spans="1:5" ht="15.75" thickBot="1" x14ac:dyDescent="0.25">
      <c r="A152" s="14"/>
      <c r="B152" s="14"/>
      <c r="C152" s="25"/>
      <c r="D152" s="9"/>
      <c r="E152" s="39"/>
    </row>
    <row r="153" spans="1:5" ht="15" thickBot="1" x14ac:dyDescent="0.25">
      <c r="A153" s="14"/>
      <c r="B153" s="14"/>
      <c r="C153" s="25"/>
      <c r="D153" s="33"/>
      <c r="E153" s="39"/>
    </row>
    <row r="154" spans="1:5" ht="15" thickBot="1" x14ac:dyDescent="0.25">
      <c r="A154" s="14"/>
      <c r="B154" s="14"/>
      <c r="C154" s="25"/>
      <c r="D154" s="33"/>
      <c r="E154" s="39"/>
    </row>
    <row r="155" spans="1:5" ht="15" thickBot="1" x14ac:dyDescent="0.25">
      <c r="A155" s="14"/>
      <c r="B155" s="14"/>
      <c r="C155" s="25"/>
      <c r="D155" s="33"/>
      <c r="E155" s="39"/>
    </row>
    <row r="156" spans="1:5" ht="15" thickBot="1" x14ac:dyDescent="0.25">
      <c r="A156" s="14"/>
      <c r="B156" s="14"/>
      <c r="C156" s="25"/>
      <c r="D156" s="33"/>
      <c r="E156" s="39"/>
    </row>
    <row r="157" spans="1:5" ht="15" thickBot="1" x14ac:dyDescent="0.25">
      <c r="A157" s="14"/>
      <c r="B157" s="14"/>
      <c r="C157" s="25"/>
      <c r="D157" s="33"/>
      <c r="E157" s="39"/>
    </row>
    <row r="158" spans="1:5" ht="15" thickBot="1" x14ac:dyDescent="0.25">
      <c r="A158" s="14"/>
      <c r="B158" s="14"/>
      <c r="C158" s="25"/>
      <c r="D158" s="33"/>
      <c r="E158" s="39"/>
    </row>
    <row r="159" spans="1:5" ht="15" thickBot="1" x14ac:dyDescent="0.25">
      <c r="A159" s="14"/>
      <c r="B159" s="14"/>
      <c r="C159" s="25"/>
      <c r="D159" s="33"/>
      <c r="E159" s="39"/>
    </row>
    <row r="160" spans="1:5" ht="15" thickBot="1" x14ac:dyDescent="0.25">
      <c r="A160" s="14"/>
      <c r="B160" s="14"/>
      <c r="C160" s="25"/>
      <c r="D160" s="33"/>
      <c r="E160" s="39"/>
    </row>
    <row r="161" spans="1:5" ht="15" x14ac:dyDescent="0.25">
      <c r="B161" s="7">
        <f>+SUMPRODUCT(B145:B160,A145:A160)</f>
        <v>0</v>
      </c>
      <c r="C161" s="6" t="s">
        <v>23</v>
      </c>
      <c r="D161" s="32"/>
      <c r="E161" s="7"/>
    </row>
    <row r="163" spans="1:5" hidden="1" x14ac:dyDescent="0.2">
      <c r="A163" s="2">
        <f>+B168-5.5</f>
        <v>-5.5</v>
      </c>
    </row>
    <row r="165" spans="1:5" x14ac:dyDescent="0.2">
      <c r="A165" s="16"/>
      <c r="B165" s="17"/>
      <c r="C165" s="16"/>
      <c r="D165" s="17"/>
      <c r="E165" s="17"/>
    </row>
    <row r="166" spans="1:5" ht="15" x14ac:dyDescent="0.25">
      <c r="A166" s="18" t="s">
        <v>24</v>
      </c>
      <c r="B166" s="17"/>
      <c r="C166" s="16"/>
      <c r="D166" s="17"/>
      <c r="E166" s="17"/>
    </row>
    <row r="167" spans="1:5" ht="15" x14ac:dyDescent="0.25">
      <c r="A167" s="18">
        <f>+B167</f>
        <v>0</v>
      </c>
      <c r="B167" s="19">
        <f>+B45</f>
        <v>0</v>
      </c>
      <c r="C167" s="20" t="s">
        <v>2</v>
      </c>
      <c r="D167" s="34"/>
      <c r="E167" s="40"/>
    </row>
    <row r="168" spans="1:5" ht="15" x14ac:dyDescent="0.25">
      <c r="A168" s="18">
        <f>+MIN(5.5,B168)</f>
        <v>0</v>
      </c>
      <c r="B168" s="21">
        <f>+B60</f>
        <v>0</v>
      </c>
      <c r="C168" s="16" t="s">
        <v>13</v>
      </c>
      <c r="D168" s="17" t="s">
        <v>14</v>
      </c>
      <c r="E168" s="41"/>
    </row>
    <row r="169" spans="1:5" ht="15" x14ac:dyDescent="0.25">
      <c r="A169" s="18">
        <f>+B169</f>
        <v>0</v>
      </c>
      <c r="B169" s="21">
        <f>+B72</f>
        <v>0</v>
      </c>
      <c r="C169" s="16" t="s">
        <v>71</v>
      </c>
      <c r="D169" s="17"/>
      <c r="E169" s="41"/>
    </row>
    <row r="170" spans="1:5" ht="15" x14ac:dyDescent="0.25">
      <c r="A170" s="18">
        <f t="shared" ref="A170:A174" si="0">+B170</f>
        <v>0</v>
      </c>
      <c r="B170" s="21">
        <f>+B77</f>
        <v>0</v>
      </c>
      <c r="C170" s="16" t="s">
        <v>117</v>
      </c>
      <c r="D170" s="17"/>
      <c r="E170" s="41"/>
    </row>
    <row r="171" spans="1:5" ht="15" x14ac:dyDescent="0.25">
      <c r="A171" s="18">
        <f t="shared" si="0"/>
        <v>0</v>
      </c>
      <c r="B171" s="21">
        <f>+B94</f>
        <v>0</v>
      </c>
      <c r="C171" s="16" t="s">
        <v>83</v>
      </c>
      <c r="D171" s="17"/>
      <c r="E171" s="41"/>
    </row>
    <row r="172" spans="1:5" ht="15" x14ac:dyDescent="0.25">
      <c r="A172" s="18">
        <f t="shared" si="0"/>
        <v>0</v>
      </c>
      <c r="B172" s="21">
        <f>+B105</f>
        <v>0</v>
      </c>
      <c r="C172" s="16" t="s">
        <v>93</v>
      </c>
      <c r="D172" s="17"/>
      <c r="E172" s="41"/>
    </row>
    <row r="173" spans="1:5" ht="15" x14ac:dyDescent="0.25">
      <c r="A173" s="18">
        <f t="shared" si="0"/>
        <v>0</v>
      </c>
      <c r="B173" s="21">
        <f>+B114</f>
        <v>0</v>
      </c>
      <c r="C173" s="16" t="s">
        <v>102</v>
      </c>
      <c r="D173" s="17"/>
      <c r="E173" s="41"/>
    </row>
    <row r="174" spans="1:5" ht="15" x14ac:dyDescent="0.25">
      <c r="A174" s="18">
        <f t="shared" si="0"/>
        <v>0</v>
      </c>
      <c r="B174" s="21">
        <f>+B124</f>
        <v>0</v>
      </c>
      <c r="C174" s="16" t="s">
        <v>109</v>
      </c>
      <c r="D174" s="17"/>
      <c r="E174" s="41"/>
    </row>
    <row r="175" spans="1:5" ht="15" x14ac:dyDescent="0.25">
      <c r="A175" s="18">
        <f>MIN(10,(B175+IF(A163&gt;0,A163,0)))</f>
        <v>0</v>
      </c>
      <c r="B175" s="21">
        <f>+B139</f>
        <v>0</v>
      </c>
      <c r="C175" s="16" t="s">
        <v>20</v>
      </c>
      <c r="D175" s="17" t="s">
        <v>21</v>
      </c>
      <c r="E175" s="41"/>
    </row>
    <row r="176" spans="1:5" ht="15" x14ac:dyDescent="0.25">
      <c r="A176" s="18">
        <f>+B176</f>
        <v>0</v>
      </c>
      <c r="B176" s="21">
        <f>+B161</f>
        <v>0</v>
      </c>
      <c r="C176" s="16" t="s">
        <v>23</v>
      </c>
      <c r="D176" s="17"/>
      <c r="E176" s="41"/>
    </row>
    <row r="177" spans="1:7" ht="15" x14ac:dyDescent="0.25">
      <c r="A177" s="22">
        <f>+SUM(A167:A176)</f>
        <v>0</v>
      </c>
      <c r="B177" s="23"/>
      <c r="C177" s="24"/>
      <c r="D177" s="23" t="s">
        <v>25</v>
      </c>
      <c r="E177" s="23"/>
    </row>
    <row r="179" spans="1:7" ht="20.25" x14ac:dyDescent="0.3">
      <c r="C179" s="47" t="s">
        <v>126</v>
      </c>
      <c r="D179" s="2"/>
    </row>
    <row r="180" spans="1:7" ht="15" x14ac:dyDescent="0.25">
      <c r="C180" s="46" t="str">
        <f>IF(A169=0,"חסר קורס סטטיסטיקה",0)</f>
        <v>חסר קורס סטטיסטיקה</v>
      </c>
      <c r="D180" s="49"/>
      <c r="E180" s="50"/>
      <c r="F180" s="51"/>
      <c r="G180" s="51"/>
    </row>
    <row r="181" spans="1:7" ht="15" x14ac:dyDescent="0.25">
      <c r="C181" s="46" t="str">
        <f>IF(A170=0,"חסר קורס במדעי ההתנהגות",0)</f>
        <v>חסר קורס במדעי ההתנהגות</v>
      </c>
      <c r="D181" s="49"/>
      <c r="E181" s="50"/>
      <c r="F181" s="51"/>
      <c r="G181" s="51"/>
    </row>
    <row r="182" spans="1:7" hidden="1" x14ac:dyDescent="0.2">
      <c r="C182" s="48" t="str">
        <f>IF(D182*E182*F182=0,"לא השלמת את רשימת שרשרת תעשיה מתקדמת",0)</f>
        <v>לא השלמת את רשימת שרשרת תעשיה מתקדמת</v>
      </c>
      <c r="D182" s="10">
        <f>+A81</f>
        <v>0</v>
      </c>
      <c r="E182" s="4">
        <f>+SUM(A82:AA85)</f>
        <v>0</v>
      </c>
      <c r="F182" s="2">
        <f>+SUM(A86:A93)</f>
        <v>0</v>
      </c>
      <c r="G182" s="2">
        <f>+F182*E182*D182</f>
        <v>0</v>
      </c>
    </row>
    <row r="183" spans="1:7" hidden="1" x14ac:dyDescent="0.2">
      <c r="C183" s="48" t="str">
        <f>IF(D183*E183*F183=0,"לא השלמת את רשימת שרשרת חקר ביצועים",0)</f>
        <v>לא השלמת את רשימת שרשרת חקר ביצועים</v>
      </c>
      <c r="D183" s="10">
        <f>+A97</f>
        <v>0</v>
      </c>
      <c r="E183" s="4">
        <f>+A98</f>
        <v>0</v>
      </c>
      <c r="F183" s="2">
        <f>+SUM(A99:A104)</f>
        <v>0</v>
      </c>
      <c r="G183" s="2">
        <f t="shared" ref="G183:G185" si="1">+F183*E183*D183</f>
        <v>0</v>
      </c>
    </row>
    <row r="184" spans="1:7" hidden="1" x14ac:dyDescent="0.2">
      <c r="C184" s="48" t="str">
        <f>IF(D184*E184*F184=0,"לא השלמת את רשימת שרשרת כלכלה התנהגותית",  "השלמת את רשימת שרשרת כלכלה התנהגותית")</f>
        <v>לא השלמת את רשימת שרשרת כלכלה התנהגותית</v>
      </c>
      <c r="D184" s="10">
        <f>+A108+A109</f>
        <v>0</v>
      </c>
      <c r="E184" s="4">
        <f>+A110</f>
        <v>0</v>
      </c>
      <c r="F184" s="2">
        <f>+SUM(A111:A113)</f>
        <v>0</v>
      </c>
      <c r="G184" s="2">
        <f t="shared" si="1"/>
        <v>0</v>
      </c>
    </row>
    <row r="185" spans="1:7" hidden="1" x14ac:dyDescent="0.2">
      <c r="C185" s="48" t="str">
        <f>IF(D185*E185*F185=0,"לא השלמת את רשימת שרשרת תורת המשחקים",0)</f>
        <v>לא השלמת את רשימת שרשרת תורת המשחקים</v>
      </c>
      <c r="D185" s="10">
        <f>+A84</f>
        <v>0</v>
      </c>
      <c r="E185" s="4">
        <f>+SUM(A85:A88)</f>
        <v>0</v>
      </c>
      <c r="F185" s="2">
        <f>+SUM(A89:A96)</f>
        <v>0</v>
      </c>
      <c r="G185" s="2">
        <f t="shared" si="1"/>
        <v>0</v>
      </c>
    </row>
    <row r="186" spans="1:7" ht="15" x14ac:dyDescent="0.25">
      <c r="C186" s="46" t="str">
        <f>IF(G186=0,"לא סיימת אף שרשרת מיקוד",0)</f>
        <v>לא סיימת אף שרשרת מיקוד</v>
      </c>
      <c r="G186" s="2">
        <f>+G185+G184+G183+G182</f>
        <v>0</v>
      </c>
    </row>
    <row r="187" spans="1:7" ht="15" x14ac:dyDescent="0.25">
      <c r="C187" s="46"/>
    </row>
    <row r="188" spans="1:7" ht="15" x14ac:dyDescent="0.25">
      <c r="C188" s="46" t="str">
        <f>IF(A45&lt;30,"לא סיימת את כל קורסי החובה",0)</f>
        <v>לא סיימת את כל קורסי החובה</v>
      </c>
    </row>
    <row r="189" spans="1:7" s="52" customFormat="1" ht="15" x14ac:dyDescent="0.25">
      <c r="B189" s="53"/>
      <c r="C189" s="54" t="str">
        <f>IF(A168&lt;5.5,"לא סיימת חובות מדעיות",0)</f>
        <v>לא סיימת חובות מדעיות</v>
      </c>
      <c r="D189" s="55"/>
      <c r="E189" s="53"/>
    </row>
    <row r="190" spans="1:7" ht="15" x14ac:dyDescent="0.25">
      <c r="C190" s="46" t="str">
        <f>IF(A177&lt;155,"לא סיימת את מלוא הנקודות לתואר",0)</f>
        <v>לא סיימת את מלוא הנקודות לתואר</v>
      </c>
      <c r="F190" s="51"/>
    </row>
    <row r="191" spans="1:7" ht="15" x14ac:dyDescent="0.25">
      <c r="C191" s="46"/>
      <c r="D191" s="49"/>
      <c r="E191" s="50"/>
      <c r="F191" s="51"/>
    </row>
    <row r="192" spans="1:7" x14ac:dyDescent="0.2">
      <c r="A192" s="10"/>
      <c r="D192" s="11" t="s">
        <v>27</v>
      </c>
    </row>
    <row r="193" spans="2:5" x14ac:dyDescent="0.2">
      <c r="B193" s="8"/>
      <c r="C193" s="26"/>
      <c r="D193" s="35"/>
      <c r="E193" s="8"/>
    </row>
    <row r="194" spans="2:5" ht="21.95" customHeight="1" x14ac:dyDescent="0.2">
      <c r="B194" s="8"/>
      <c r="C194" s="26"/>
      <c r="D194" s="35"/>
      <c r="E194" s="8"/>
    </row>
    <row r="195" spans="2:5" ht="21.95" customHeight="1" x14ac:dyDescent="0.2">
      <c r="C195" s="26"/>
      <c r="D195" s="35"/>
    </row>
    <row r="196" spans="2:5" ht="21.95" customHeight="1" x14ac:dyDescent="0.2">
      <c r="C196" s="26"/>
      <c r="D196" s="35"/>
    </row>
    <row r="197" spans="2:5" ht="21.95" customHeight="1" x14ac:dyDescent="0.2">
      <c r="C197" s="26"/>
      <c r="D197" s="35"/>
    </row>
    <row r="198" spans="2:5" ht="21.95" customHeight="1" x14ac:dyDescent="0.2">
      <c r="C198" s="26"/>
      <c r="D198" s="35"/>
    </row>
    <row r="199" spans="2:5" ht="21.95" customHeight="1" x14ac:dyDescent="0.2">
      <c r="C199" s="26"/>
      <c r="D199" s="35"/>
    </row>
    <row r="200" spans="2:5" ht="21.95" customHeight="1" x14ac:dyDescent="0.2">
      <c r="C200" s="26"/>
      <c r="D200" s="35"/>
    </row>
    <row r="201" spans="2:5" ht="21.95" customHeight="1" x14ac:dyDescent="0.2">
      <c r="C201" s="26"/>
      <c r="D201" s="35"/>
    </row>
    <row r="202" spans="2:5" ht="21.95" customHeight="1" x14ac:dyDescent="0.2">
      <c r="C202" s="26"/>
      <c r="D202" s="35"/>
    </row>
    <row r="213" spans="3:3" x14ac:dyDescent="0.2">
      <c r="C213" s="30"/>
    </row>
    <row r="214" spans="3:3" x14ac:dyDescent="0.2">
      <c r="C214" s="30"/>
    </row>
    <row r="215" spans="3:3" x14ac:dyDescent="0.2">
      <c r="C215" s="30"/>
    </row>
    <row r="216" spans="3:3" x14ac:dyDescent="0.2">
      <c r="C216" s="30"/>
    </row>
    <row r="217" spans="3:3" x14ac:dyDescent="0.2">
      <c r="C217" s="30"/>
    </row>
    <row r="218" spans="3:3" x14ac:dyDescent="0.2">
      <c r="C218" s="30"/>
    </row>
    <row r="219" spans="3:3" x14ac:dyDescent="0.2">
      <c r="C219" s="30"/>
    </row>
    <row r="220" spans="3:3" x14ac:dyDescent="0.2">
      <c r="C220" s="30"/>
    </row>
    <row r="221" spans="3:3" x14ac:dyDescent="0.2">
      <c r="C221" s="30"/>
    </row>
    <row r="222" spans="3:3" x14ac:dyDescent="0.2">
      <c r="C222" s="30"/>
    </row>
    <row r="223" spans="3:3" x14ac:dyDescent="0.2">
      <c r="C223" s="30"/>
    </row>
    <row r="224" spans="3:3" x14ac:dyDescent="0.2">
      <c r="C224" s="30"/>
    </row>
    <row r="225" spans="3:3" x14ac:dyDescent="0.2">
      <c r="C225" s="30"/>
    </row>
    <row r="226" spans="3:3" x14ac:dyDescent="0.2">
      <c r="C226" s="30"/>
    </row>
    <row r="227" spans="3:3" x14ac:dyDescent="0.2">
      <c r="C227" s="30"/>
    </row>
    <row r="228" spans="3:3" x14ac:dyDescent="0.2">
      <c r="C228" s="30"/>
    </row>
    <row r="229" spans="3:3" x14ac:dyDescent="0.2">
      <c r="C229" s="30"/>
    </row>
    <row r="230" spans="3:3" x14ac:dyDescent="0.2">
      <c r="C230" s="30"/>
    </row>
    <row r="231" spans="3:3" x14ac:dyDescent="0.2">
      <c r="C231" s="30"/>
    </row>
    <row r="232" spans="3:3" x14ac:dyDescent="0.2">
      <c r="C232" s="30"/>
    </row>
    <row r="233" spans="3:3" x14ac:dyDescent="0.2">
      <c r="C233" s="30"/>
    </row>
    <row r="234" spans="3:3" x14ac:dyDescent="0.2">
      <c r="C234" s="30"/>
    </row>
    <row r="235" spans="3:3" x14ac:dyDescent="0.2">
      <c r="C235" s="30"/>
    </row>
    <row r="236" spans="3:3" x14ac:dyDescent="0.2">
      <c r="C236" s="30"/>
    </row>
    <row r="237" spans="3:3" x14ac:dyDescent="0.2">
      <c r="C237" s="30"/>
    </row>
    <row r="238" spans="3:3" x14ac:dyDescent="0.2">
      <c r="C238" s="30"/>
    </row>
    <row r="239" spans="3:3" x14ac:dyDescent="0.2">
      <c r="C239" s="30"/>
    </row>
    <row r="240" spans="3:3" x14ac:dyDescent="0.2">
      <c r="C240" s="30"/>
    </row>
    <row r="241" spans="3:3" x14ac:dyDescent="0.2">
      <c r="C241" s="30"/>
    </row>
    <row r="242" spans="3:3" x14ac:dyDescent="0.2">
      <c r="C242" s="30"/>
    </row>
    <row r="243" spans="3:3" x14ac:dyDescent="0.2">
      <c r="C243" s="30"/>
    </row>
    <row r="244" spans="3:3" x14ac:dyDescent="0.2">
      <c r="C244" s="30"/>
    </row>
    <row r="245" spans="3:3" x14ac:dyDescent="0.2">
      <c r="C245" s="30"/>
    </row>
    <row r="246" spans="3:3" x14ac:dyDescent="0.2">
      <c r="C246" s="30"/>
    </row>
    <row r="247" spans="3:3" x14ac:dyDescent="0.2">
      <c r="C247" s="30"/>
    </row>
    <row r="248" spans="3:3" x14ac:dyDescent="0.2">
      <c r="C248" s="30"/>
    </row>
    <row r="249" spans="3:3" x14ac:dyDescent="0.2">
      <c r="C249" s="30"/>
    </row>
    <row r="250" spans="3:3" x14ac:dyDescent="0.2">
      <c r="C250" s="30"/>
    </row>
    <row r="251" spans="3:3" x14ac:dyDescent="0.2">
      <c r="C251" s="30"/>
    </row>
    <row r="252" spans="3:3" x14ac:dyDescent="0.2">
      <c r="C252" s="30"/>
    </row>
    <row r="253" spans="3:3" x14ac:dyDescent="0.2">
      <c r="C253" s="30"/>
    </row>
    <row r="254" spans="3:3" x14ac:dyDescent="0.2">
      <c r="C254" s="30"/>
    </row>
    <row r="255" spans="3:3" x14ac:dyDescent="0.2">
      <c r="C255" s="30"/>
    </row>
    <row r="256" spans="3:3" x14ac:dyDescent="0.2">
      <c r="C256" s="30"/>
    </row>
    <row r="257" spans="3:3" x14ac:dyDescent="0.2">
      <c r="C257" s="30"/>
    </row>
    <row r="258" spans="3:3" x14ac:dyDescent="0.2">
      <c r="C258" s="30"/>
    </row>
    <row r="259" spans="3:3" x14ac:dyDescent="0.2">
      <c r="C259" s="30"/>
    </row>
    <row r="260" spans="3:3" x14ac:dyDescent="0.2">
      <c r="C260" s="30"/>
    </row>
    <row r="261" spans="3:3" x14ac:dyDescent="0.2">
      <c r="C261" s="30"/>
    </row>
    <row r="262" spans="3:3" x14ac:dyDescent="0.2">
      <c r="C262" s="30"/>
    </row>
    <row r="263" spans="3:3" x14ac:dyDescent="0.2">
      <c r="C263" s="30"/>
    </row>
    <row r="264" spans="3:3" x14ac:dyDescent="0.2">
      <c r="C264" s="30"/>
    </row>
    <row r="265" spans="3:3" x14ac:dyDescent="0.2">
      <c r="C265" s="30"/>
    </row>
    <row r="266" spans="3:3" x14ac:dyDescent="0.2">
      <c r="C266" s="30"/>
    </row>
    <row r="267" spans="3:3" x14ac:dyDescent="0.2">
      <c r="C267" s="30"/>
    </row>
    <row r="268" spans="3:3" x14ac:dyDescent="0.2">
      <c r="C268" s="30"/>
    </row>
    <row r="269" spans="3:3" x14ac:dyDescent="0.2">
      <c r="C269" s="30"/>
    </row>
    <row r="270" spans="3:3" x14ac:dyDescent="0.2">
      <c r="C270" s="30"/>
    </row>
    <row r="271" spans="3:3" x14ac:dyDescent="0.2">
      <c r="C271" s="30"/>
    </row>
    <row r="272" spans="3:3" x14ac:dyDescent="0.2">
      <c r="C272" s="30"/>
    </row>
    <row r="273" spans="3:3" x14ac:dyDescent="0.2">
      <c r="C273" s="30"/>
    </row>
    <row r="274" spans="3:3" x14ac:dyDescent="0.2">
      <c r="C274" s="30"/>
    </row>
    <row r="275" spans="3:3" x14ac:dyDescent="0.2">
      <c r="C275" s="30"/>
    </row>
    <row r="276" spans="3:3" x14ac:dyDescent="0.2">
      <c r="C276" s="30"/>
    </row>
    <row r="277" spans="3:3" x14ac:dyDescent="0.2">
      <c r="C277" s="30"/>
    </row>
    <row r="278" spans="3:3" x14ac:dyDescent="0.2">
      <c r="C278" s="30"/>
    </row>
    <row r="279" spans="3:3" x14ac:dyDescent="0.2">
      <c r="C279" s="30"/>
    </row>
    <row r="280" spans="3:3" x14ac:dyDescent="0.2">
      <c r="C280" s="30"/>
    </row>
    <row r="281" spans="3:3" x14ac:dyDescent="0.2">
      <c r="C281" s="30"/>
    </row>
    <row r="282" spans="3:3" x14ac:dyDescent="0.2">
      <c r="C282" s="30"/>
    </row>
    <row r="283" spans="3:3" x14ac:dyDescent="0.2">
      <c r="C283" s="30"/>
    </row>
    <row r="284" spans="3:3" x14ac:dyDescent="0.2">
      <c r="C284" s="30"/>
    </row>
    <row r="285" spans="3:3" x14ac:dyDescent="0.2">
      <c r="C285" s="30"/>
    </row>
    <row r="286" spans="3:3" x14ac:dyDescent="0.2">
      <c r="C286" s="30"/>
    </row>
    <row r="287" spans="3:3" x14ac:dyDescent="0.2">
      <c r="C287" s="30"/>
    </row>
    <row r="288" spans="3:3" x14ac:dyDescent="0.2">
      <c r="C288" s="30"/>
    </row>
    <row r="289" spans="3:3" x14ac:dyDescent="0.2">
      <c r="C289" s="30"/>
    </row>
    <row r="290" spans="3:3" x14ac:dyDescent="0.2">
      <c r="C290" s="30"/>
    </row>
    <row r="291" spans="3:3" x14ac:dyDescent="0.2">
      <c r="C291" s="30"/>
    </row>
    <row r="292" spans="3:3" x14ac:dyDescent="0.2">
      <c r="C292" s="30"/>
    </row>
    <row r="293" spans="3:3" x14ac:dyDescent="0.2">
      <c r="C293" s="30"/>
    </row>
    <row r="294" spans="3:3" x14ac:dyDescent="0.2">
      <c r="C294" s="30"/>
    </row>
    <row r="295" spans="3:3" x14ac:dyDescent="0.2">
      <c r="C295" s="30"/>
    </row>
    <row r="296" spans="3:3" x14ac:dyDescent="0.2">
      <c r="C296" s="30"/>
    </row>
    <row r="297" spans="3:3" x14ac:dyDescent="0.2">
      <c r="C297" s="30"/>
    </row>
    <row r="298" spans="3:3" x14ac:dyDescent="0.2">
      <c r="C298" s="30"/>
    </row>
    <row r="299" spans="3:3" x14ac:dyDescent="0.2">
      <c r="C299" s="30"/>
    </row>
    <row r="300" spans="3:3" x14ac:dyDescent="0.2">
      <c r="C300" s="30"/>
    </row>
    <row r="301" spans="3:3" x14ac:dyDescent="0.2">
      <c r="C301" s="30"/>
    </row>
    <row r="302" spans="3:3" x14ac:dyDescent="0.2">
      <c r="C302" s="30"/>
    </row>
    <row r="303" spans="3:3" x14ac:dyDescent="0.2">
      <c r="C303" s="30"/>
    </row>
    <row r="304" spans="3:3" x14ac:dyDescent="0.2">
      <c r="C304" s="30"/>
    </row>
    <row r="305" spans="3:3" x14ac:dyDescent="0.2">
      <c r="C305" s="30"/>
    </row>
    <row r="306" spans="3:3" x14ac:dyDescent="0.2">
      <c r="C306" s="30"/>
    </row>
    <row r="307" spans="3:3" x14ac:dyDescent="0.2">
      <c r="C307" s="30"/>
    </row>
    <row r="308" spans="3:3" x14ac:dyDescent="0.2">
      <c r="C308" s="30"/>
    </row>
    <row r="309" spans="3:3" x14ac:dyDescent="0.2">
      <c r="C309" s="30"/>
    </row>
    <row r="310" spans="3:3" x14ac:dyDescent="0.2">
      <c r="C310" s="30"/>
    </row>
    <row r="311" spans="3:3" x14ac:dyDescent="0.2">
      <c r="C311" s="30"/>
    </row>
    <row r="312" spans="3:3" x14ac:dyDescent="0.2">
      <c r="C312" s="30"/>
    </row>
    <row r="313" spans="3:3" x14ac:dyDescent="0.2">
      <c r="C313" s="30"/>
    </row>
    <row r="314" spans="3:3" x14ac:dyDescent="0.2">
      <c r="C314" s="30"/>
    </row>
    <row r="315" spans="3:3" x14ac:dyDescent="0.2">
      <c r="C315" s="30"/>
    </row>
    <row r="316" spans="3:3" x14ac:dyDescent="0.2">
      <c r="C316" s="30"/>
    </row>
    <row r="317" spans="3:3" x14ac:dyDescent="0.2">
      <c r="C317" s="30"/>
    </row>
    <row r="318" spans="3:3" x14ac:dyDescent="0.2">
      <c r="C318" s="30"/>
    </row>
    <row r="319" spans="3:3" x14ac:dyDescent="0.2">
      <c r="C319" s="30"/>
    </row>
    <row r="320" spans="3:3" x14ac:dyDescent="0.2">
      <c r="C320" s="30"/>
    </row>
    <row r="321" spans="3:3" x14ac:dyDescent="0.2">
      <c r="C321" s="30"/>
    </row>
    <row r="322" spans="3:3" x14ac:dyDescent="0.2">
      <c r="C322" s="30"/>
    </row>
    <row r="323" spans="3:3" x14ac:dyDescent="0.2">
      <c r="C323" s="30"/>
    </row>
    <row r="324" spans="3:3" x14ac:dyDescent="0.2">
      <c r="C324" s="30"/>
    </row>
    <row r="325" spans="3:3" x14ac:dyDescent="0.2">
      <c r="C325" s="30"/>
    </row>
    <row r="326" spans="3:3" x14ac:dyDescent="0.2">
      <c r="C326" s="30"/>
    </row>
    <row r="327" spans="3:3" x14ac:dyDescent="0.2">
      <c r="C327" s="30"/>
    </row>
    <row r="328" spans="3:3" x14ac:dyDescent="0.2">
      <c r="C328" s="30"/>
    </row>
    <row r="329" spans="3:3" x14ac:dyDescent="0.2">
      <c r="C329" s="30"/>
    </row>
    <row r="330" spans="3:3" x14ac:dyDescent="0.2">
      <c r="C330" s="30"/>
    </row>
    <row r="331" spans="3:3" x14ac:dyDescent="0.2">
      <c r="C331" s="30"/>
    </row>
    <row r="332" spans="3:3" x14ac:dyDescent="0.2">
      <c r="C332" s="30"/>
    </row>
  </sheetData>
  <sheetProtection algorithmName="SHA-512" hashValue="pHuha5wiy5y/NVaUb/k5cDDlioMA3gHm5c5tgGTFKPXNnRwug6AtseYoh89AOP1dsDtYjT/BDaM91skY/pAN1w==" saltValue="B/pvSQ1r6m9XscLsZm6sWQ==" spinCount="100000" sheet="1" objects="1" scenarios="1"/>
  <protectedRanges>
    <protectedRange sqref="A48:B59" name="Range19"/>
    <protectedRange sqref="A64:B71" name="Range17"/>
    <protectedRange sqref="A75:B76" name="Range16"/>
    <protectedRange sqref="A97:B104" name="Range14"/>
    <protectedRange sqref="A108:B113" name="Range13"/>
    <protectedRange sqref="A130:C138" name="Range11"/>
    <protectedRange sqref="C193:D202" name="Range9"/>
    <protectedRange sqref="E145:E160 A145:B160" name="Range7"/>
    <protectedRange sqref="E130:E134 A130:B134" name="Range5"/>
    <protectedRange sqref="E48:E59 B48:B59" name="Range3"/>
    <protectedRange sqref="C3:C8" name="Range1"/>
    <protectedRange sqref="B15:B44 E15:E44" name="Range2"/>
    <protectedRange sqref="E64 B64 B66:B71 E66:E71 E75 B75 E81 B81 E83:E93 B83:B93 E97 B97 E99:E104 B119:B123 E108 B108 B110:B113 E119:E123 E117 B117 E110:E113 B99:B104" name="Range4"/>
    <protectedRange sqref="C145:C152 E135:E138 A135:C138" name="Range6"/>
    <protectedRange sqref="E65 B65 E76 B76 E82 B82 E98 B98 E109 B109 E118 B118" name="Range4_1"/>
    <protectedRange sqref="A145:C160" name="Range10"/>
    <protectedRange sqref="A117:B123" name="Range12"/>
    <protectedRange sqref="A81:B93" name="Range15"/>
    <protectedRange sqref="E15:E44" name="Range18"/>
    <protectedRange sqref="C9" name="Details"/>
  </protectedRanges>
  <sortState xmlns:xlrd2="http://schemas.microsoft.com/office/spreadsheetml/2017/richdata2" ref="A64:G71">
    <sortCondition ref="C64:C71"/>
  </sortState>
  <mergeCells count="2">
    <mergeCell ref="C14:D14"/>
    <mergeCell ref="A1:D1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Giora Meisler</cp:lastModifiedBy>
  <dcterms:created xsi:type="dcterms:W3CDTF">2019-10-28T17:13:51Z</dcterms:created>
  <dcterms:modified xsi:type="dcterms:W3CDTF">2024-07-08T07:17:41Z</dcterms:modified>
</cp:coreProperties>
</file>