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technionmail-my.sharepoint.com/personal/giora_technion_ac_il/Documents/Site/DDS/Forms/Track_Follow/IS/"/>
    </mc:Choice>
  </mc:AlternateContent>
  <xr:revisionPtr revIDLastSave="0" documentId="8_{10BDAE2E-24DA-4E93-9574-8DB6EDE688A0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3" i="2" l="1"/>
  <c r="B125" i="2" l="1"/>
  <c r="B110" i="2"/>
  <c r="B98" i="2"/>
  <c r="B90" i="2"/>
  <c r="B78" i="2"/>
  <c r="B68" i="2"/>
  <c r="B62" i="2"/>
  <c r="B47" i="2"/>
  <c r="B153" i="2" s="1"/>
  <c r="E170" i="2"/>
  <c r="D170" i="2"/>
  <c r="E169" i="2"/>
  <c r="F169" i="2"/>
  <c r="D169" i="2"/>
  <c r="E167" i="2"/>
  <c r="C169" i="2" l="1"/>
  <c r="F170" i="2"/>
  <c r="C170" i="2" s="1"/>
  <c r="G169" i="2"/>
  <c r="G170" i="2" l="1"/>
  <c r="F168" i="2"/>
  <c r="E168" i="2"/>
  <c r="D168" i="2"/>
  <c r="D167" i="2"/>
  <c r="F167" i="2" s="1"/>
  <c r="C167" i="2" s="1"/>
  <c r="C168" i="2" l="1"/>
  <c r="G167" i="2"/>
  <c r="B154" i="2" l="1"/>
  <c r="A149" i="2" l="1"/>
  <c r="A154" i="2"/>
  <c r="B157" i="2"/>
  <c r="A157" i="2" s="1"/>
  <c r="B158" i="2"/>
  <c r="A158" i="2" s="1"/>
  <c r="B155" i="2"/>
  <c r="A155" i="2" s="1"/>
  <c r="C166" i="2" s="1"/>
  <c r="B159" i="2"/>
  <c r="A159" i="2" s="1"/>
  <c r="B156" i="2"/>
  <c r="A156" i="2" s="1"/>
  <c r="G168" i="2" l="1"/>
  <c r="G171" i="2" s="1"/>
  <c r="C171" i="2" s="1"/>
  <c r="B160" i="2"/>
  <c r="A153" i="2" l="1"/>
  <c r="A160" i="2"/>
  <c r="C174" i="2"/>
  <c r="B147" i="2" l="1"/>
  <c r="B161" i="2" s="1"/>
  <c r="B163" i="2" s="1"/>
  <c r="A161" i="2" l="1"/>
  <c r="A162" i="2" s="1"/>
  <c r="C175" i="2" s="1"/>
</calcChain>
</file>

<file path=xl/sharedStrings.xml><?xml version="1.0" encoding="utf-8"?>
<sst xmlns="http://schemas.openxmlformats.org/spreadsheetml/2006/main" count="157" uniqueCount="130">
  <si>
    <t>מתמטיקה דיסקרטית ת'</t>
  </si>
  <si>
    <t>פיסיקה 1</t>
  </si>
  <si>
    <t>סך נקודות חובה</t>
  </si>
  <si>
    <t>114052 פיסיקה 2</t>
  </si>
  <si>
    <t>114054 פיסיקה 3</t>
  </si>
  <si>
    <t xml:space="preserve">                                                                         </t>
  </si>
  <si>
    <t>124510 כימיה פיסיקלית</t>
  </si>
  <si>
    <t xml:space="preserve">125001 כימיה כללית </t>
  </si>
  <si>
    <t xml:space="preserve">125013 מעבדה בכימיה כללית </t>
  </si>
  <si>
    <t>125801 כימיה אורגנית</t>
  </si>
  <si>
    <t>134020 גנטיקה כללית</t>
  </si>
  <si>
    <t>134058 ביולוגיה 1</t>
  </si>
  <si>
    <t xml:space="preserve">274300 תורשת האדם ת"א                                                                              </t>
  </si>
  <si>
    <t>סך נקודות מדעיות</t>
  </si>
  <si>
    <t>חובה מינימום 5.5</t>
  </si>
  <si>
    <t>קורסי חובה</t>
  </si>
  <si>
    <t>קורסים מדעיים</t>
  </si>
  <si>
    <t>סך מל"גים</t>
  </si>
  <si>
    <t>סך בחירה חופשית</t>
  </si>
  <si>
    <t>חובה מינימום 3 מל"גים</t>
  </si>
  <si>
    <t>קורסי בחירה חופשית ומל"ג</t>
  </si>
  <si>
    <t>סך קורסי בחירה פקולטית</t>
  </si>
  <si>
    <t>ייחשב לתואר</t>
  </si>
  <si>
    <t>חייב להיות 155</t>
  </si>
  <si>
    <t>נקודות</t>
  </si>
  <si>
    <t>לא לתואר</t>
  </si>
  <si>
    <t>פיזיקה 1מ (נקודת עודף)</t>
  </si>
  <si>
    <t>שם משפחה</t>
  </si>
  <si>
    <t>שם פרטי</t>
  </si>
  <si>
    <t>מספר תעודת זהות</t>
  </si>
  <si>
    <t xml:space="preserve">מספר טלפון </t>
  </si>
  <si>
    <t>דוא"ל</t>
  </si>
  <si>
    <t>הערות</t>
  </si>
  <si>
    <t>שנת תחילת לימודים</t>
  </si>
  <si>
    <t>אחר</t>
  </si>
  <si>
    <t>חובה מינימום 5.5 נקז</t>
  </si>
  <si>
    <t>מספר קורס - שם קורס</t>
  </si>
  <si>
    <t xml:space="preserve">124120 יסודות הכימיה              </t>
  </si>
  <si>
    <t>קורסי בחירה פקולטיים אחרים - 094, 095, 096</t>
  </si>
  <si>
    <t>או פרויקט מחקר 1 094701 לסטודנטים בתכנית מצויינות</t>
  </si>
  <si>
    <t>אלגברה 1/מורחב</t>
  </si>
  <si>
    <t>מבוא למדעי המחשב נ'</t>
  </si>
  <si>
    <t>מבוא לניתוח נתונים</t>
  </si>
  <si>
    <t>מודלים דטרמיניסטים בחקר ביצועים</t>
  </si>
  <si>
    <t>מבוא לניהול פיננסי</t>
  </si>
  <si>
    <t>עקרונות הכלכלה למהנדסים</t>
  </si>
  <si>
    <t>מודלים סטוכסטיים בחקר בצועים</t>
  </si>
  <si>
    <t xml:space="preserve">מבוא לפסיכולוגיה </t>
  </si>
  <si>
    <t>עקרונות השיווק</t>
  </si>
  <si>
    <t>תכנון פרויקטים וניהולם</t>
  </si>
  <si>
    <t>אנגלית טכנית-מתקדמים ב'</t>
  </si>
  <si>
    <t>או פרויקט מחקר 2 094702 לסטודנטים בתכנית מצויינות</t>
  </si>
  <si>
    <t>114032 מעבדה לפיסיקה 1ח'</t>
  </si>
  <si>
    <t>097414 סטטיסטיקה 2</t>
  </si>
  <si>
    <t>חובה לפחות קורס אחד</t>
  </si>
  <si>
    <t>רשימת הבחירה של מדעי ההתנהגות</t>
  </si>
  <si>
    <t>096600 התנהגות ארגונית</t>
  </si>
  <si>
    <t>096620 הנדסת גורמי אנוש</t>
  </si>
  <si>
    <t>סך נקודות מדעי ההתנהגות</t>
  </si>
  <si>
    <t>096625 הצגת מידע חזותי וקוגניציה</t>
  </si>
  <si>
    <t>סך נקודות שרשרת תעשיה מתקדמת</t>
  </si>
  <si>
    <t>חובה קורס אחד מכל קבוצה - לא ניתן לרשום קורס תחת שתי  קבוצות</t>
  </si>
  <si>
    <t>שרשרת חקר ביצועים</t>
  </si>
  <si>
    <t xml:space="preserve">096327 מודלים לא לינאריים בחקר ביצועים </t>
  </si>
  <si>
    <t xml:space="preserve">096335 אופטימיזציה בתנאי אי ודאות </t>
  </si>
  <si>
    <t xml:space="preserve">096350 קירובים באופטימיזציה קומבינטורית </t>
  </si>
  <si>
    <t xml:space="preserve">096351 שיטות פוליהדרליות לתכנות בשלמים </t>
  </si>
  <si>
    <t>097135 מחקר רב תחומי במערכות שירות</t>
  </si>
  <si>
    <t xml:space="preserve">097280 אלגוריתמים בתרחישי אי-ודאות </t>
  </si>
  <si>
    <t xml:space="preserve">097334 שיטות אלגבריות לתכנות בשלמים </t>
  </si>
  <si>
    <t>סך נקודות שרשרת חקר ביצועים</t>
  </si>
  <si>
    <t>096617 חשיבה וקבלת החלטות</t>
  </si>
  <si>
    <t>שרשרת תורת המשחקים</t>
  </si>
  <si>
    <t xml:space="preserve">096573 תורת המכרזים </t>
  </si>
  <si>
    <t xml:space="preserve">096578 בחירה חברתית והחלטות משותפות </t>
  </si>
  <si>
    <t>רשימת קורסי מדעי ההתנהגות</t>
  </si>
  <si>
    <t>סך נקודות שרשרת כלכלה התנהגותית</t>
  </si>
  <si>
    <t>סך נקודות שרשרת תורת המשחקים</t>
  </si>
  <si>
    <t>סטטוס</t>
  </si>
  <si>
    <t>הסתברות ת'</t>
  </si>
  <si>
    <t>עובר = 1</t>
  </si>
  <si>
    <t>נק"ז</t>
  </si>
  <si>
    <t>שימו לב: יש לסמן 1 בקורס שקבלת בו עובר - ולעדכן נקז כאשר לא משקף את הנקז בתדפיס הציונים שלך</t>
  </si>
  <si>
    <t>שימו לב לסטטוס בתחתית הגיליון - אם אין הערות טופס תקין</t>
  </si>
  <si>
    <t>שימו לב לססטוס בסיום הגיליון</t>
  </si>
  <si>
    <t>טופס גמר - הנדסת מערכות מידע</t>
  </si>
  <si>
    <t>ארגון המחשב ומע"ה</t>
  </si>
  <si>
    <t>הנדסת תוכנה</t>
  </si>
  <si>
    <t>או הסתברות מ 094412</t>
  </si>
  <si>
    <t>מבני נתונים ואלגוריתמים</t>
  </si>
  <si>
    <t>ניהול מסדי נתונים</t>
  </si>
  <si>
    <t>מודלים של מסחר אלקטרוני</t>
  </si>
  <si>
    <t>למידה חישובית 1</t>
  </si>
  <si>
    <t>יסודות בינה מלאכותית וישומיה</t>
  </si>
  <si>
    <t>מערכות מידע מבוזרות</t>
  </si>
  <si>
    <t>מבוא לחישוביות וסיבוכיות</t>
  </si>
  <si>
    <t>תורת המשחקים והתנהגות  כלכלית</t>
  </si>
  <si>
    <t>097317 תורת המשחקים השיתופיים</t>
  </si>
  <si>
    <t>096226 חישוב, תורת המשחקים וכלכלה</t>
  </si>
  <si>
    <t>096572 נושאים מתקדמים בתורת המשחקים</t>
  </si>
  <si>
    <t>096573 תורת המכרזים</t>
  </si>
  <si>
    <t>096576 למידה וסיבוכיות בתורת המשחקים</t>
  </si>
  <si>
    <t>096578 בחירה חברתית והחלטות משותפות</t>
  </si>
  <si>
    <t>שרשרת למידה חישובית</t>
  </si>
  <si>
    <t>097209 למידה חישובית 2</t>
  </si>
  <si>
    <t>096327 מודלים לא ליניארים בחקב"צ</t>
  </si>
  <si>
    <t>כל קורס מרשימת קורסי הנתונים של הנדסת נתונים ומידע - נא למלא פרטים</t>
  </si>
  <si>
    <t>חינוך גופני - נא למלא פרטים</t>
  </si>
  <si>
    <t>נא למלא פרטים</t>
  </si>
  <si>
    <t>שרשרת מסחר אלקטרוני</t>
  </si>
  <si>
    <t>095295 שיטות אלגבריות בהנדסת נתונים</t>
  </si>
  <si>
    <t>096262 אחזור מידע</t>
  </si>
  <si>
    <t>סך נקודות לתואר</t>
  </si>
  <si>
    <t>סך נקודות לחובת גמר תואר</t>
  </si>
  <si>
    <t>שימו לב: יש למלא מספר קורס - שם קורס ונק"ז</t>
  </si>
  <si>
    <t>עד 10 נק"ז בחירה חופשית  נכנס לחישוב גמר לתואר</t>
  </si>
  <si>
    <t>חובה לסיים שרשרת מיקוד אחת לפחות</t>
  </si>
  <si>
    <t>קדם פרויקט תכן, הנדסת מ"מ</t>
  </si>
  <si>
    <t>פרויקט תכן 1, הנ. מ"מ</t>
  </si>
  <si>
    <t>סטטיסטיקה 1</t>
  </si>
  <si>
    <t>חשבון דיפרנציאלי ואינטגרלי 2מ'2</t>
  </si>
  <si>
    <t>חשבון דיפרנציאלי ואינטגרלי 1מ'2</t>
  </si>
  <si>
    <t>סדנת תכנות בשפת סי</t>
  </si>
  <si>
    <t>096324 הנדסת מערכות שירות</t>
  </si>
  <si>
    <t>097325 תאוריה ושיטות אופטימיזציה דלילה</t>
  </si>
  <si>
    <t>096212 מודלים גרפים הסתברותיים</t>
  </si>
  <si>
    <t>096606 כלכלה התנהגותית בסביבה טכנולוגית</t>
  </si>
  <si>
    <t>097325 תאוריה ושיטות באופטימיזציה דלילה</t>
  </si>
  <si>
    <t>או 104018 חדוא 1 מ</t>
  </si>
  <si>
    <t>או חדוא 2 מ 104022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</si>
</sst>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b/>
      <sz val="20"/>
      <name val="Arial"/>
      <family val="2"/>
      <charset val="177"/>
    </font>
    <font>
      <sz val="11"/>
      <name val="Arial"/>
      <family val="2"/>
      <charset val="177"/>
    </font>
    <font>
      <b/>
      <sz val="14"/>
      <name val="Arial"/>
      <family val="2"/>
      <charset val="177"/>
    </font>
    <font>
      <b/>
      <sz val="11"/>
      <name val="Arial"/>
      <family val="2"/>
      <charset val="177"/>
    </font>
    <font>
      <b/>
      <sz val="12"/>
      <name val="Arial"/>
      <family val="2"/>
      <charset val="177"/>
    </font>
    <font>
      <sz val="14"/>
      <name val="Arial"/>
      <family val="2"/>
      <charset val="177"/>
    </font>
    <font>
      <b/>
      <sz val="16"/>
      <name val="Arial"/>
      <family val="2"/>
      <charset val="177"/>
    </font>
    <font>
      <b/>
      <i/>
      <sz val="11"/>
      <name val="Arial"/>
      <family val="2"/>
      <charset val="177"/>
    </font>
    <font>
      <sz val="9"/>
      <name val="David"/>
      <family val="2"/>
      <charset val="177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2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/>
    <xf numFmtId="0" fontId="2" fillId="2" borderId="0" xfId="0" applyFont="1" applyFill="1" applyAlignment="1" applyProtection="1">
      <alignment horizontal="center"/>
    </xf>
    <xf numFmtId="0" fontId="2" fillId="4" borderId="4" xfId="0" applyFont="1" applyFill="1" applyBorder="1" applyAlignment="1" applyProtection="1"/>
    <xf numFmtId="0" fontId="2" fillId="0" borderId="0" xfId="0" applyFont="1" applyAlignment="1">
      <alignment horizontal="center" vertical="center" readingOrder="2"/>
    </xf>
    <xf numFmtId="49" fontId="2" fillId="4" borderId="4" xfId="0" applyNumberFormat="1" applyFont="1" applyFill="1" applyBorder="1" applyAlignment="1" applyProtection="1"/>
    <xf numFmtId="0" fontId="2" fillId="4" borderId="4" xfId="0" applyFont="1" applyFill="1" applyBorder="1" applyAlignment="1" applyProtection="1">
      <alignment wrapText="1"/>
    </xf>
    <xf numFmtId="0" fontId="2" fillId="2" borderId="0" xfId="0" applyFont="1" applyFill="1" applyAlignment="1">
      <alignment horizontal="center"/>
    </xf>
    <xf numFmtId="0" fontId="2" fillId="0" borderId="0" xfId="0" applyFont="1" applyFill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readingOrder="2"/>
    </xf>
    <xf numFmtId="0" fontId="4" fillId="2" borderId="3" xfId="0" applyFont="1" applyFill="1" applyBorder="1" applyAlignment="1" applyProtection="1">
      <alignment horizontal="center" vertical="center" readingOrder="2"/>
    </xf>
    <xf numFmtId="0" fontId="2" fillId="4" borderId="2" xfId="0" applyFont="1" applyFill="1" applyBorder="1" applyAlignment="1" applyProtection="1">
      <alignment horizontal="center" vertical="center" readingOrder="2"/>
      <protection locked="0"/>
    </xf>
    <xf numFmtId="0" fontId="2" fillId="0" borderId="0" xfId="0" applyFont="1" applyFill="1" applyAlignment="1" applyProtection="1">
      <alignment horizontal="right" vertical="center" readingOrder="2"/>
    </xf>
    <xf numFmtId="0" fontId="2" fillId="0" borderId="0" xfId="0" applyFont="1" applyFill="1" applyAlignment="1" applyProtection="1">
      <alignment horizontal="center" vertical="center" readingOrder="2"/>
    </xf>
    <xf numFmtId="0" fontId="4" fillId="0" borderId="0" xfId="0" applyFont="1" applyAlignment="1">
      <alignment horizontal="center" vertical="center" readingOrder="2"/>
    </xf>
    <xf numFmtId="0" fontId="4" fillId="0" borderId="0" xfId="0" applyFont="1"/>
    <xf numFmtId="0" fontId="2" fillId="0" borderId="0" xfId="0" applyFont="1" applyFill="1" applyAlignment="1" applyProtection="1">
      <alignment horizontal="right" vertical="center" wrapText="1" readingOrder="2"/>
    </xf>
    <xf numFmtId="0" fontId="2" fillId="4" borderId="0" xfId="0" applyFont="1" applyFill="1" applyAlignment="1" applyProtection="1">
      <alignment horizontal="right" vertical="center" readingOrder="2"/>
      <protection locked="0"/>
    </xf>
    <xf numFmtId="0" fontId="2" fillId="3" borderId="1" xfId="0" applyFont="1" applyFill="1" applyBorder="1" applyAlignment="1" applyProtection="1">
      <alignment horizontal="center"/>
    </xf>
    <xf numFmtId="0" fontId="2" fillId="3" borderId="0" xfId="0" applyFont="1" applyFill="1" applyAlignment="1" applyProtection="1"/>
    <xf numFmtId="0" fontId="4" fillId="0" borderId="0" xfId="0" applyFont="1" applyFill="1" applyAlignment="1" applyProtection="1">
      <alignment horizontal="center" vertical="center" readingOrder="2"/>
    </xf>
    <xf numFmtId="0" fontId="5" fillId="0" borderId="0" xfId="0" applyFont="1" applyFill="1" applyAlignment="1" applyProtection="1">
      <alignment horizontal="center" vertical="center" readingOrder="2"/>
    </xf>
    <xf numFmtId="0" fontId="2" fillId="4" borderId="1" xfId="0" applyFont="1" applyFill="1" applyBorder="1" applyAlignment="1" applyProtection="1">
      <alignment horizontal="center" vertical="center" readingOrder="2"/>
    </xf>
    <xf numFmtId="0" fontId="2" fillId="4" borderId="0" xfId="0" applyFont="1" applyFill="1" applyBorder="1" applyAlignment="1" applyProtection="1">
      <alignment horizontal="center" vertical="center" readingOrder="2"/>
    </xf>
    <xf numFmtId="0" fontId="2" fillId="4" borderId="2" xfId="0" applyFont="1" applyFill="1" applyBorder="1" applyAlignment="1" applyProtection="1">
      <alignment horizontal="center" vertical="center" readingOrder="2"/>
    </xf>
    <xf numFmtId="0" fontId="4" fillId="0" borderId="0" xfId="0" applyFont="1" applyFill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4" fillId="0" borderId="0" xfId="0" applyFont="1" applyFill="1" applyAlignment="1" applyProtection="1">
      <alignment horizontal="right" vertical="center" readingOrder="2"/>
    </xf>
    <xf numFmtId="0" fontId="2" fillId="3" borderId="0" xfId="0" applyFont="1" applyFill="1" applyAlignment="1" applyProtection="1">
      <alignment horizontal="center"/>
    </xf>
    <xf numFmtId="0" fontId="2" fillId="2" borderId="0" xfId="0" applyFont="1" applyFill="1" applyAlignment="1" applyProtection="1"/>
    <xf numFmtId="0" fontId="2" fillId="4" borderId="0" xfId="0" applyFont="1" applyFill="1" applyAlignment="1" applyProtection="1">
      <alignment horizontal="right" vertical="center" readingOrder="2"/>
    </xf>
    <xf numFmtId="0" fontId="2" fillId="8" borderId="0" xfId="0" applyFont="1" applyFill="1" applyAlignment="1" applyProtection="1">
      <alignment horizontal="right" vertical="center" readingOrder="2"/>
    </xf>
    <xf numFmtId="0" fontId="2" fillId="8" borderId="0" xfId="0" applyFont="1" applyFill="1" applyAlignment="1" applyProtection="1">
      <alignment horizontal="right" vertical="center" wrapText="1" readingOrder="2"/>
    </xf>
    <xf numFmtId="0" fontId="4" fillId="0" borderId="0" xfId="0" applyFont="1" applyFill="1" applyAlignment="1" applyProtection="1">
      <alignment horizontal="center" wrapText="1"/>
    </xf>
    <xf numFmtId="0" fontId="2" fillId="7" borderId="0" xfId="0" applyFont="1" applyFill="1" applyAlignment="1" applyProtection="1">
      <alignment horizontal="right" vertical="center" readingOrder="2"/>
    </xf>
    <xf numFmtId="0" fontId="2" fillId="5" borderId="0" xfId="0" applyFont="1" applyFill="1" applyAlignment="1" applyProtection="1"/>
    <xf numFmtId="0" fontId="2" fillId="5" borderId="0" xfId="0" applyFont="1" applyFill="1" applyAlignment="1" applyProtection="1">
      <alignment horizontal="center"/>
    </xf>
    <xf numFmtId="0" fontId="4" fillId="5" borderId="0" xfId="0" applyFont="1" applyFill="1" applyAlignment="1" applyProtection="1">
      <alignment horizontal="center"/>
    </xf>
    <xf numFmtId="0" fontId="2" fillId="5" borderId="4" xfId="0" applyFont="1" applyFill="1" applyBorder="1" applyAlignment="1" applyProtection="1">
      <alignment horizontal="center" vertical="center" readingOrder="2"/>
    </xf>
    <xf numFmtId="0" fontId="2" fillId="5" borderId="0" xfId="0" applyFont="1" applyFill="1" applyAlignment="1" applyProtection="1">
      <alignment horizontal="right" vertical="center" readingOrder="2"/>
    </xf>
    <xf numFmtId="0" fontId="2" fillId="5" borderId="0" xfId="0" applyFont="1" applyFill="1" applyAlignment="1" applyProtection="1">
      <alignment horizontal="center" vertical="center" readingOrder="2"/>
    </xf>
    <xf numFmtId="0" fontId="2" fillId="5" borderId="0" xfId="0" applyFont="1" applyFill="1" applyBorder="1" applyAlignment="1" applyProtection="1">
      <alignment horizontal="center" vertical="center" readingOrder="2"/>
    </xf>
    <xf numFmtId="0" fontId="2" fillId="5" borderId="4" xfId="0" applyFont="1" applyFill="1" applyBorder="1" applyAlignment="1" applyProtection="1">
      <alignment horizontal="center"/>
    </xf>
    <xf numFmtId="0" fontId="2" fillId="5" borderId="0" xfId="0" applyFont="1" applyFill="1" applyBorder="1" applyAlignment="1" applyProtection="1">
      <alignment horizontal="center"/>
    </xf>
    <xf numFmtId="0" fontId="3" fillId="6" borderId="0" xfId="0" applyFont="1" applyFill="1" applyAlignment="1" applyProtection="1">
      <alignment horizontal="center"/>
    </xf>
    <xf numFmtId="0" fontId="3" fillId="6" borderId="0" xfId="0" applyFont="1" applyFill="1"/>
    <xf numFmtId="0" fontId="3" fillId="0" borderId="0" xfId="0" applyFont="1" applyFill="1" applyAlignment="1" applyProtection="1"/>
    <xf numFmtId="0" fontId="6" fillId="0" borderId="0" xfId="0" applyFont="1" applyFill="1" applyAlignment="1" applyProtection="1"/>
    <xf numFmtId="0" fontId="3" fillId="9" borderId="0" xfId="0" applyFont="1" applyFill="1" applyAlignment="1">
      <alignment horizontal="center"/>
    </xf>
    <xf numFmtId="0" fontId="3" fillId="9" borderId="0" xfId="0" applyFont="1" applyFill="1"/>
    <xf numFmtId="0" fontId="6" fillId="0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1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</xf>
    <xf numFmtId="0" fontId="9" fillId="0" borderId="0" xfId="0" applyFont="1" applyAlignment="1">
      <alignment horizontal="right" vertical="center" readingOrder="2"/>
    </xf>
    <xf numFmtId="0" fontId="2" fillId="0" borderId="0" xfId="0" applyFont="1" applyFill="1" applyAlignment="1">
      <alignment horizontal="right" vertical="center" readingOrder="2"/>
    </xf>
    <xf numFmtId="0" fontId="2" fillId="0" borderId="0" xfId="0" applyFont="1" applyFill="1" applyAlignment="1">
      <alignment horizontal="center" vertical="center" readingOrder="2"/>
    </xf>
    <xf numFmtId="0" fontId="2" fillId="0" borderId="0" xfId="0" applyFont="1" applyFill="1" applyAlignment="1" applyProtection="1">
      <alignment horizontal="right" vertical="center" readingOrder="2"/>
      <protection locked="0"/>
    </xf>
    <xf numFmtId="0" fontId="5" fillId="0" borderId="3" xfId="0" applyFont="1" applyFill="1" applyBorder="1" applyAlignment="1" applyProtection="1">
      <alignment horizontal="right" vertical="center" readingOrder="2"/>
    </xf>
    <xf numFmtId="0" fontId="5" fillId="0" borderId="0" xfId="0" applyFont="1" applyFill="1" applyAlignment="1" applyProtection="1">
      <alignment horizontal="right" vertical="center" readingOrder="2"/>
    </xf>
    <xf numFmtId="0" fontId="1" fillId="0" borderId="0" xfId="0" applyFont="1" applyFill="1" applyAlignment="1" applyProtection="1">
      <alignment horizont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9"/>
  <sheetViews>
    <sheetView showZeros="0" tabSelected="1" topLeftCell="A137" zoomScale="80" zoomScaleNormal="80" workbookViewId="0">
      <selection activeCell="A107" sqref="A107:XFD107"/>
    </sheetView>
  </sheetViews>
  <sheetFormatPr defaultColWidth="8.75" defaultRowHeight="14.25" x14ac:dyDescent="0.2"/>
  <cols>
    <col min="1" max="1" width="10.875" style="3" bestFit="1" customWidth="1"/>
    <col min="2" max="2" width="8.375" style="4" bestFit="1" customWidth="1"/>
    <col min="3" max="3" width="61.125" style="3" bestFit="1" customWidth="1"/>
    <col min="4" max="4" width="54" style="10" bestFit="1" customWidth="1"/>
    <col min="5" max="5" width="50.75" style="4" customWidth="1"/>
    <col min="6" max="16384" width="8.75" style="3"/>
  </cols>
  <sheetData>
    <row r="1" spans="1:5" s="2" customFormat="1" ht="26.25" x14ac:dyDescent="0.4">
      <c r="A1" s="67" t="s">
        <v>85</v>
      </c>
      <c r="B1" s="67"/>
      <c r="C1" s="67"/>
      <c r="D1" s="67"/>
      <c r="E1" s="1"/>
    </row>
    <row r="3" spans="1:5" x14ac:dyDescent="0.2">
      <c r="C3" s="5"/>
      <c r="D3" s="6" t="s">
        <v>27</v>
      </c>
    </row>
    <row r="4" spans="1:5" x14ac:dyDescent="0.2">
      <c r="C4" s="5"/>
      <c r="D4" s="6" t="s">
        <v>28</v>
      </c>
    </row>
    <row r="5" spans="1:5" x14ac:dyDescent="0.2">
      <c r="C5" s="7"/>
      <c r="D5" s="6" t="s">
        <v>29</v>
      </c>
    </row>
    <row r="6" spans="1:5" x14ac:dyDescent="0.2">
      <c r="C6" s="7"/>
      <c r="D6" s="6" t="s">
        <v>30</v>
      </c>
    </row>
    <row r="7" spans="1:5" x14ac:dyDescent="0.2">
      <c r="C7" s="5"/>
      <c r="D7" s="6" t="s">
        <v>31</v>
      </c>
    </row>
    <row r="8" spans="1:5" x14ac:dyDescent="0.2">
      <c r="C8" s="5"/>
      <c r="D8" s="6" t="s">
        <v>33</v>
      </c>
    </row>
    <row r="9" spans="1:5" ht="39.950000000000003" customHeight="1" x14ac:dyDescent="0.2">
      <c r="C9" s="8"/>
      <c r="D9" s="6" t="s">
        <v>32</v>
      </c>
    </row>
    <row r="10" spans="1:5" x14ac:dyDescent="0.2">
      <c r="A10" s="9"/>
      <c r="B10" s="9"/>
      <c r="C10" s="9"/>
      <c r="D10" s="9"/>
    </row>
    <row r="11" spans="1:5" ht="18" x14ac:dyDescent="0.2">
      <c r="A11" s="68" t="s">
        <v>82</v>
      </c>
      <c r="B11" s="68"/>
      <c r="C11" s="68"/>
      <c r="D11" s="68"/>
    </row>
    <row r="12" spans="1:5" ht="18" x14ac:dyDescent="0.2">
      <c r="A12" s="68" t="s">
        <v>83</v>
      </c>
      <c r="B12" s="68"/>
      <c r="C12" s="68" t="s">
        <v>84</v>
      </c>
      <c r="D12" s="68"/>
    </row>
    <row r="13" spans="1:5" ht="15" thickBot="1" x14ac:dyDescent="0.25"/>
    <row r="14" spans="1:5" ht="16.5" thickBot="1" x14ac:dyDescent="0.25">
      <c r="A14" s="11" t="s">
        <v>80</v>
      </c>
      <c r="B14" s="11" t="s">
        <v>24</v>
      </c>
      <c r="C14" s="65" t="s">
        <v>15</v>
      </c>
      <c r="D14" s="66"/>
      <c r="E14" s="12"/>
    </row>
    <row r="15" spans="1:5" ht="15" thickBot="1" x14ac:dyDescent="0.25">
      <c r="A15" s="13"/>
      <c r="B15" s="13">
        <v>4</v>
      </c>
      <c r="C15" s="14" t="s">
        <v>0</v>
      </c>
      <c r="D15" s="15">
        <v>94345</v>
      </c>
      <c r="E15" s="15"/>
    </row>
    <row r="16" spans="1:5" ht="15" thickBot="1" x14ac:dyDescent="0.25">
      <c r="A16" s="13"/>
      <c r="B16" s="13">
        <v>1.5</v>
      </c>
      <c r="C16" s="14" t="s">
        <v>122</v>
      </c>
      <c r="D16" s="15">
        <v>94704</v>
      </c>
      <c r="E16" s="15"/>
    </row>
    <row r="17" spans="1:7" s="17" customFormat="1" ht="15.75" thickBot="1" x14ac:dyDescent="0.3">
      <c r="A17" s="13"/>
      <c r="B17" s="13">
        <v>5</v>
      </c>
      <c r="C17" s="14" t="s">
        <v>40</v>
      </c>
      <c r="D17" s="15">
        <v>104016</v>
      </c>
      <c r="E17" s="15"/>
      <c r="F17" s="3"/>
      <c r="G17" s="3"/>
    </row>
    <row r="18" spans="1:7" ht="15" thickBot="1" x14ac:dyDescent="0.25">
      <c r="A18" s="13"/>
      <c r="B18" s="13">
        <v>5</v>
      </c>
      <c r="C18" s="14" t="s">
        <v>121</v>
      </c>
      <c r="D18" s="15">
        <v>104042</v>
      </c>
      <c r="E18" s="15" t="s">
        <v>128</v>
      </c>
    </row>
    <row r="19" spans="1:7" ht="15" thickBot="1" x14ac:dyDescent="0.25">
      <c r="A19" s="13"/>
      <c r="B19" s="13">
        <v>4</v>
      </c>
      <c r="C19" s="14" t="s">
        <v>41</v>
      </c>
      <c r="D19" s="15">
        <v>234221</v>
      </c>
      <c r="E19" s="15"/>
    </row>
    <row r="20" spans="1:7" ht="15" thickBot="1" x14ac:dyDescent="0.25">
      <c r="A20" s="13"/>
      <c r="B20" s="13">
        <v>1</v>
      </c>
      <c r="C20" s="64" t="s">
        <v>107</v>
      </c>
      <c r="D20" s="64"/>
    </row>
    <row r="21" spans="1:7" ht="15" thickBot="1" x14ac:dyDescent="0.25">
      <c r="A21" s="13"/>
      <c r="B21" s="13">
        <v>3.5</v>
      </c>
      <c r="C21" s="14" t="s">
        <v>86</v>
      </c>
      <c r="D21" s="15">
        <v>94210</v>
      </c>
      <c r="E21" s="15"/>
    </row>
    <row r="22" spans="1:7" ht="15" thickBot="1" x14ac:dyDescent="0.25">
      <c r="A22" s="13"/>
      <c r="B22" s="13">
        <v>3.5</v>
      </c>
      <c r="C22" s="14" t="s">
        <v>87</v>
      </c>
      <c r="D22" s="15">
        <v>94219</v>
      </c>
      <c r="E22" s="15"/>
    </row>
    <row r="23" spans="1:7" ht="15" thickBot="1" x14ac:dyDescent="0.25">
      <c r="A23" s="13"/>
      <c r="B23" s="13">
        <v>4</v>
      </c>
      <c r="C23" s="14" t="s">
        <v>79</v>
      </c>
      <c r="D23" s="15">
        <v>94411</v>
      </c>
      <c r="E23" s="15" t="s">
        <v>88</v>
      </c>
    </row>
    <row r="24" spans="1:7" ht="15" thickBot="1" x14ac:dyDescent="0.25">
      <c r="A24" s="13"/>
      <c r="B24" s="13">
        <v>3.5</v>
      </c>
      <c r="C24" s="14" t="s">
        <v>42</v>
      </c>
      <c r="D24" s="15">
        <v>94202</v>
      </c>
      <c r="E24" s="15"/>
    </row>
    <row r="25" spans="1:7" ht="15" thickBot="1" x14ac:dyDescent="0.25">
      <c r="A25" s="13"/>
      <c r="B25" s="13">
        <v>5</v>
      </c>
      <c r="C25" s="14" t="s">
        <v>120</v>
      </c>
      <c r="D25" s="15">
        <v>104044</v>
      </c>
      <c r="E25" s="15" t="s">
        <v>129</v>
      </c>
    </row>
    <row r="26" spans="1:7" ht="15" thickBot="1" x14ac:dyDescent="0.25">
      <c r="A26" s="13"/>
      <c r="B26" s="13">
        <v>3</v>
      </c>
      <c r="C26" s="14" t="s">
        <v>50</v>
      </c>
      <c r="D26" s="15">
        <v>324033</v>
      </c>
      <c r="E26" s="15"/>
    </row>
    <row r="27" spans="1:7" ht="15" thickBot="1" x14ac:dyDescent="0.25">
      <c r="A27" s="13"/>
      <c r="B27" s="13">
        <v>4</v>
      </c>
      <c r="C27" s="14" t="s">
        <v>89</v>
      </c>
      <c r="D27" s="15">
        <v>94224</v>
      </c>
      <c r="E27" s="15"/>
    </row>
    <row r="28" spans="1:7" ht="15" thickBot="1" x14ac:dyDescent="0.25">
      <c r="A28" s="13"/>
      <c r="B28" s="13">
        <v>3</v>
      </c>
      <c r="C28" s="14" t="s">
        <v>90</v>
      </c>
      <c r="D28" s="15">
        <v>94241</v>
      </c>
      <c r="E28" s="15"/>
    </row>
    <row r="29" spans="1:7" ht="15" thickBot="1" x14ac:dyDescent="0.25">
      <c r="A29" s="13"/>
      <c r="B29" s="13">
        <v>4</v>
      </c>
      <c r="C29" s="14" t="s">
        <v>43</v>
      </c>
      <c r="D29" s="15">
        <v>94312</v>
      </c>
      <c r="E29" s="15"/>
    </row>
    <row r="30" spans="1:7" ht="15" thickBot="1" x14ac:dyDescent="0.25">
      <c r="A30" s="13"/>
      <c r="B30" s="13">
        <v>3.5</v>
      </c>
      <c r="C30" s="14" t="s">
        <v>119</v>
      </c>
      <c r="D30" s="15">
        <v>94424</v>
      </c>
      <c r="E30" s="15"/>
    </row>
    <row r="31" spans="1:7" ht="15" thickBot="1" x14ac:dyDescent="0.25">
      <c r="A31" s="13"/>
      <c r="B31" s="13">
        <v>2.5</v>
      </c>
      <c r="C31" s="14" t="s">
        <v>44</v>
      </c>
      <c r="D31" s="15">
        <v>94564</v>
      </c>
      <c r="E31" s="15"/>
    </row>
    <row r="32" spans="1:7" ht="15.75" customHeight="1" thickBot="1" x14ac:dyDescent="0.25">
      <c r="A32" s="13"/>
      <c r="B32" s="13">
        <v>3.5</v>
      </c>
      <c r="C32" s="14" t="s">
        <v>45</v>
      </c>
      <c r="D32" s="15">
        <v>94594</v>
      </c>
      <c r="E32" s="15"/>
    </row>
    <row r="33" spans="1:7" ht="15" thickBot="1" x14ac:dyDescent="0.25">
      <c r="A33" s="13"/>
      <c r="B33" s="13">
        <v>3.5</v>
      </c>
      <c r="C33" s="14" t="s">
        <v>46</v>
      </c>
      <c r="D33" s="15">
        <v>94314</v>
      </c>
      <c r="E33" s="15"/>
    </row>
    <row r="34" spans="1:7" ht="15" thickBot="1" x14ac:dyDescent="0.25">
      <c r="A34" s="13"/>
      <c r="B34" s="13">
        <v>2.5</v>
      </c>
      <c r="C34" s="14" t="s">
        <v>47</v>
      </c>
      <c r="D34" s="15">
        <v>95605</v>
      </c>
      <c r="E34" s="15"/>
    </row>
    <row r="35" spans="1:7" ht="15" thickBot="1" x14ac:dyDescent="0.25">
      <c r="A35" s="13"/>
      <c r="B35" s="13">
        <v>3.5</v>
      </c>
      <c r="C35" s="62" t="s">
        <v>91</v>
      </c>
      <c r="D35" s="63">
        <v>96211</v>
      </c>
      <c r="E35" s="15"/>
    </row>
    <row r="36" spans="1:7" s="17" customFormat="1" ht="15.75" thickBot="1" x14ac:dyDescent="0.3">
      <c r="A36" s="13"/>
      <c r="B36" s="13">
        <v>3.5</v>
      </c>
      <c r="C36" s="62" t="s">
        <v>92</v>
      </c>
      <c r="D36" s="63">
        <v>96411</v>
      </c>
      <c r="E36" s="15"/>
      <c r="F36" s="3"/>
      <c r="G36" s="3"/>
    </row>
    <row r="37" spans="1:7" ht="15" thickBot="1" x14ac:dyDescent="0.25">
      <c r="A37" s="13"/>
      <c r="B37" s="13">
        <v>3.5</v>
      </c>
      <c r="C37" s="18" t="s">
        <v>96</v>
      </c>
      <c r="D37" s="15">
        <v>96570</v>
      </c>
      <c r="E37" s="15"/>
    </row>
    <row r="38" spans="1:7" ht="15.75" thickBot="1" x14ac:dyDescent="0.3">
      <c r="A38" s="13"/>
      <c r="B38" s="13">
        <v>2.5</v>
      </c>
      <c r="C38" s="62" t="s">
        <v>95</v>
      </c>
      <c r="D38" s="63">
        <v>97447</v>
      </c>
      <c r="E38" s="16"/>
      <c r="F38" s="17"/>
      <c r="G38" s="17"/>
    </row>
    <row r="39" spans="1:7" ht="15" thickBot="1" x14ac:dyDescent="0.25">
      <c r="A39" s="13"/>
      <c r="B39" s="13">
        <v>1</v>
      </c>
      <c r="C39" s="64" t="s">
        <v>107</v>
      </c>
      <c r="D39" s="64"/>
    </row>
    <row r="40" spans="1:7" ht="15" thickBot="1" x14ac:dyDescent="0.25">
      <c r="A40" s="13"/>
      <c r="B40" s="13">
        <v>3.5</v>
      </c>
      <c r="C40" s="14" t="s">
        <v>49</v>
      </c>
      <c r="D40" s="15">
        <v>95140</v>
      </c>
      <c r="E40" s="15"/>
    </row>
    <row r="41" spans="1:7" ht="15.75" thickBot="1" x14ac:dyDescent="0.3">
      <c r="A41" s="13"/>
      <c r="B41" s="13">
        <v>3.5</v>
      </c>
      <c r="C41" s="62" t="s">
        <v>93</v>
      </c>
      <c r="D41" s="63">
        <v>96210</v>
      </c>
      <c r="E41" s="16"/>
      <c r="F41" s="17"/>
      <c r="G41" s="17"/>
    </row>
    <row r="42" spans="1:7" s="17" customFormat="1" ht="15.75" thickBot="1" x14ac:dyDescent="0.3">
      <c r="A42" s="13"/>
      <c r="B42" s="13">
        <v>3.5</v>
      </c>
      <c r="C42" s="62" t="s">
        <v>94</v>
      </c>
      <c r="D42" s="63">
        <v>96250</v>
      </c>
      <c r="E42" s="16"/>
    </row>
    <row r="43" spans="1:7" ht="15" thickBot="1" x14ac:dyDescent="0.25">
      <c r="A43" s="13"/>
      <c r="B43" s="13">
        <v>2.5</v>
      </c>
      <c r="C43" s="14" t="s">
        <v>1</v>
      </c>
      <c r="D43" s="15">
        <v>114051</v>
      </c>
      <c r="E43" s="15"/>
    </row>
    <row r="44" spans="1:7" ht="15" thickBot="1" x14ac:dyDescent="0.25">
      <c r="A44" s="13"/>
      <c r="B44" s="13">
        <v>3.5</v>
      </c>
      <c r="C44" s="14" t="s">
        <v>48</v>
      </c>
      <c r="D44" s="15">
        <v>97800</v>
      </c>
      <c r="E44" s="15"/>
    </row>
    <row r="45" spans="1:7" ht="15" thickBot="1" x14ac:dyDescent="0.25">
      <c r="A45" s="13"/>
      <c r="B45" s="13">
        <v>1.5</v>
      </c>
      <c r="C45" s="14" t="s">
        <v>117</v>
      </c>
      <c r="D45" s="15">
        <v>94395</v>
      </c>
      <c r="E45" s="15" t="s">
        <v>39</v>
      </c>
    </row>
    <row r="46" spans="1:7" ht="15" thickBot="1" x14ac:dyDescent="0.25">
      <c r="A46" s="13"/>
      <c r="B46" s="13">
        <v>3.5</v>
      </c>
      <c r="C46" s="14" t="s">
        <v>118</v>
      </c>
      <c r="D46" s="15">
        <v>94396</v>
      </c>
      <c r="E46" s="15" t="s">
        <v>51</v>
      </c>
    </row>
    <row r="47" spans="1:7" ht="15" thickBot="1" x14ac:dyDescent="0.25">
      <c r="B47" s="20">
        <f>+SUMPRODUCT(B15:B46,A15:A46)</f>
        <v>0</v>
      </c>
      <c r="C47" s="21" t="s">
        <v>2</v>
      </c>
      <c r="D47" s="15"/>
      <c r="E47" s="15"/>
    </row>
    <row r="48" spans="1:7" ht="13.5" customHeight="1" x14ac:dyDescent="0.2">
      <c r="D48" s="22"/>
    </row>
    <row r="49" spans="1:5" ht="13.5" customHeight="1" thickBot="1" x14ac:dyDescent="0.25">
      <c r="D49" s="23" t="s">
        <v>16</v>
      </c>
    </row>
    <row r="50" spans="1:5" ht="15" thickBot="1" x14ac:dyDescent="0.25">
      <c r="A50" s="24"/>
      <c r="B50" s="24">
        <v>1</v>
      </c>
      <c r="C50" s="14" t="s">
        <v>26</v>
      </c>
      <c r="D50" s="15"/>
      <c r="E50" s="25"/>
    </row>
    <row r="51" spans="1:5" ht="15" thickBot="1" x14ac:dyDescent="0.25">
      <c r="A51" s="26"/>
      <c r="B51" s="26">
        <v>1</v>
      </c>
      <c r="C51" s="14" t="s">
        <v>52</v>
      </c>
      <c r="D51" s="15"/>
      <c r="E51" s="25"/>
    </row>
    <row r="52" spans="1:5" ht="15" thickBot="1" x14ac:dyDescent="0.25">
      <c r="A52" s="26"/>
      <c r="B52" s="26">
        <v>3.5</v>
      </c>
      <c r="C52" s="14" t="s">
        <v>3</v>
      </c>
      <c r="D52" s="15"/>
      <c r="E52" s="25"/>
    </row>
    <row r="53" spans="1:5" ht="15" thickBot="1" x14ac:dyDescent="0.25">
      <c r="A53" s="26"/>
      <c r="B53" s="26">
        <v>3.5</v>
      </c>
      <c r="C53" s="14" t="s">
        <v>4</v>
      </c>
      <c r="D53" s="15"/>
      <c r="E53" s="25"/>
    </row>
    <row r="54" spans="1:5" ht="15" thickBot="1" x14ac:dyDescent="0.25">
      <c r="A54" s="26"/>
      <c r="B54" s="26">
        <v>5</v>
      </c>
      <c r="C54" s="14" t="s">
        <v>37</v>
      </c>
      <c r="D54" s="15" t="s">
        <v>5</v>
      </c>
      <c r="E54" s="25"/>
    </row>
    <row r="55" spans="1:5" ht="15" thickBot="1" x14ac:dyDescent="0.25">
      <c r="A55" s="26"/>
      <c r="B55" s="26"/>
      <c r="C55" s="14" t="s">
        <v>6</v>
      </c>
      <c r="D55" s="15"/>
      <c r="E55" s="25"/>
    </row>
    <row r="56" spans="1:5" ht="15" thickBot="1" x14ac:dyDescent="0.25">
      <c r="A56" s="26"/>
      <c r="B56" s="26">
        <v>3</v>
      </c>
      <c r="C56" s="14" t="s">
        <v>7</v>
      </c>
      <c r="D56" s="15"/>
      <c r="E56" s="25"/>
    </row>
    <row r="57" spans="1:5" ht="15" thickBot="1" x14ac:dyDescent="0.25">
      <c r="A57" s="26"/>
      <c r="B57" s="26"/>
      <c r="C57" s="14" t="s">
        <v>8</v>
      </c>
      <c r="D57" s="15"/>
      <c r="E57" s="25"/>
    </row>
    <row r="58" spans="1:5" ht="15" thickBot="1" x14ac:dyDescent="0.25">
      <c r="A58" s="26"/>
      <c r="B58" s="26"/>
      <c r="C58" s="14" t="s">
        <v>9</v>
      </c>
      <c r="D58" s="15"/>
      <c r="E58" s="25"/>
    </row>
    <row r="59" spans="1:5" ht="15" thickBot="1" x14ac:dyDescent="0.25">
      <c r="A59" s="26"/>
      <c r="B59" s="26">
        <v>3.5</v>
      </c>
      <c r="C59" s="14" t="s">
        <v>10</v>
      </c>
      <c r="D59" s="15"/>
      <c r="E59" s="25"/>
    </row>
    <row r="60" spans="1:5" ht="15" thickBot="1" x14ac:dyDescent="0.25">
      <c r="A60" s="26"/>
      <c r="B60" s="26">
        <v>3</v>
      </c>
      <c r="C60" s="14" t="s">
        <v>11</v>
      </c>
      <c r="D60" s="15"/>
      <c r="E60" s="25"/>
    </row>
    <row r="61" spans="1:5" ht="15" thickBot="1" x14ac:dyDescent="0.25">
      <c r="A61" s="26"/>
      <c r="B61" s="26"/>
      <c r="C61" s="14" t="s">
        <v>12</v>
      </c>
      <c r="D61" s="15"/>
      <c r="E61" s="25"/>
    </row>
    <row r="62" spans="1:5" ht="15.75" thickBot="1" x14ac:dyDescent="0.3">
      <c r="B62" s="20">
        <f>+SUMPRODUCT(B50:B61,A50:A61)</f>
        <v>0</v>
      </c>
      <c r="C62" s="21" t="s">
        <v>13</v>
      </c>
      <c r="D62" s="27" t="s">
        <v>35</v>
      </c>
      <c r="E62" s="28"/>
    </row>
    <row r="65" spans="1:6" ht="15.75" thickBot="1" x14ac:dyDescent="0.25">
      <c r="D65" s="22" t="s">
        <v>55</v>
      </c>
      <c r="F65" s="29"/>
    </row>
    <row r="66" spans="1:6" ht="15" thickBot="1" x14ac:dyDescent="0.25">
      <c r="A66" s="24"/>
      <c r="B66" s="24">
        <v>3.5</v>
      </c>
      <c r="C66" s="14" t="s">
        <v>56</v>
      </c>
      <c r="D66" s="15"/>
      <c r="E66" s="25"/>
    </row>
    <row r="67" spans="1:6" ht="15" thickBot="1" x14ac:dyDescent="0.25">
      <c r="A67" s="24"/>
      <c r="B67" s="26">
        <v>3.5</v>
      </c>
      <c r="C67" s="14" t="s">
        <v>57</v>
      </c>
      <c r="D67" s="15"/>
      <c r="E67" s="25"/>
    </row>
    <row r="68" spans="1:6" ht="15" x14ac:dyDescent="0.25">
      <c r="B68" s="30">
        <f>+SUMPRODUCT(B66:B67,A66:A67)</f>
        <v>0</v>
      </c>
      <c r="C68" s="21" t="s">
        <v>58</v>
      </c>
      <c r="D68" s="27" t="s">
        <v>54</v>
      </c>
      <c r="E68" s="30"/>
    </row>
    <row r="70" spans="1:6" x14ac:dyDescent="0.2">
      <c r="B70" s="31"/>
      <c r="D70" s="3"/>
      <c r="E70" s="31"/>
    </row>
    <row r="71" spans="1:6" ht="15.75" thickBot="1" x14ac:dyDescent="0.25">
      <c r="D71" s="22" t="s">
        <v>72</v>
      </c>
      <c r="F71" s="29"/>
    </row>
    <row r="72" spans="1:6" ht="15" thickBot="1" x14ac:dyDescent="0.25">
      <c r="A72" s="24"/>
      <c r="B72" s="24">
        <v>2.5</v>
      </c>
      <c r="C72" s="32" t="s">
        <v>97</v>
      </c>
      <c r="D72" s="15"/>
      <c r="E72" s="25"/>
    </row>
    <row r="73" spans="1:6" ht="15" thickBot="1" x14ac:dyDescent="0.25">
      <c r="A73" s="24"/>
      <c r="B73" s="26">
        <v>2.5</v>
      </c>
      <c r="C73" s="33" t="s">
        <v>98</v>
      </c>
      <c r="D73" s="15"/>
      <c r="E73" s="25"/>
    </row>
    <row r="74" spans="1:6" ht="15" thickBot="1" x14ac:dyDescent="0.25">
      <c r="A74" s="24"/>
      <c r="B74" s="26">
        <v>2</v>
      </c>
      <c r="C74" s="34" t="s">
        <v>99</v>
      </c>
      <c r="D74" s="15"/>
      <c r="E74" s="25"/>
    </row>
    <row r="75" spans="1:6" ht="15" thickBot="1" x14ac:dyDescent="0.25">
      <c r="A75" s="24"/>
      <c r="B75" s="26">
        <v>2.5</v>
      </c>
      <c r="C75" s="33" t="s">
        <v>100</v>
      </c>
      <c r="D75" s="15"/>
      <c r="E75" s="25"/>
    </row>
    <row r="76" spans="1:6" ht="15" thickBot="1" x14ac:dyDescent="0.25">
      <c r="A76" s="24"/>
      <c r="B76" s="26">
        <v>2</v>
      </c>
      <c r="C76" s="34" t="s">
        <v>101</v>
      </c>
      <c r="D76" s="15"/>
      <c r="E76" s="25"/>
    </row>
    <row r="77" spans="1:6" ht="15" thickBot="1" x14ac:dyDescent="0.25">
      <c r="A77" s="24"/>
      <c r="B77" s="26">
        <v>2.5</v>
      </c>
      <c r="C77" s="34" t="s">
        <v>102</v>
      </c>
      <c r="D77" s="15"/>
      <c r="E77" s="25"/>
    </row>
    <row r="78" spans="1:6" ht="30" x14ac:dyDescent="0.25">
      <c r="B78" s="30">
        <f>+SUMPRODUCT(B72:B77,A72:A77)</f>
        <v>0</v>
      </c>
      <c r="C78" s="21" t="s">
        <v>60</v>
      </c>
      <c r="D78" s="35" t="s">
        <v>61</v>
      </c>
      <c r="E78" s="30"/>
    </row>
    <row r="80" spans="1:6" ht="15.75" thickBot="1" x14ac:dyDescent="0.25">
      <c r="D80" s="22" t="s">
        <v>62</v>
      </c>
      <c r="F80" s="29"/>
    </row>
    <row r="81" spans="1:6" ht="15" thickBot="1" x14ac:dyDescent="0.25">
      <c r="A81" s="24"/>
      <c r="B81" s="24">
        <v>3.5</v>
      </c>
      <c r="C81" s="32" t="s">
        <v>63</v>
      </c>
      <c r="D81" s="15"/>
      <c r="E81" s="25"/>
    </row>
    <row r="82" spans="1:6" ht="15" thickBot="1" x14ac:dyDescent="0.25">
      <c r="A82" s="24"/>
      <c r="B82" s="26">
        <v>2.5</v>
      </c>
      <c r="C82" s="36" t="s">
        <v>123</v>
      </c>
      <c r="D82" s="15"/>
      <c r="E82" s="25"/>
    </row>
    <row r="83" spans="1:6" ht="15" thickBot="1" x14ac:dyDescent="0.25">
      <c r="A83" s="24"/>
      <c r="B83" s="26">
        <v>3.5</v>
      </c>
      <c r="C83" s="33" t="s">
        <v>64</v>
      </c>
      <c r="D83" s="15"/>
      <c r="E83" s="25"/>
    </row>
    <row r="84" spans="1:6" ht="15" thickBot="1" x14ac:dyDescent="0.25">
      <c r="A84" s="24"/>
      <c r="B84" s="26">
        <v>2</v>
      </c>
      <c r="C84" s="33" t="s">
        <v>65</v>
      </c>
      <c r="D84" s="15"/>
      <c r="E84" s="25"/>
    </row>
    <row r="85" spans="1:6" ht="15" thickBot="1" x14ac:dyDescent="0.25">
      <c r="A85" s="24"/>
      <c r="B85" s="26">
        <v>2.5</v>
      </c>
      <c r="C85" s="33" t="s">
        <v>66</v>
      </c>
      <c r="D85" s="15"/>
      <c r="E85" s="25"/>
    </row>
    <row r="86" spans="1:6" ht="15" thickBot="1" x14ac:dyDescent="0.25">
      <c r="A86" s="24"/>
      <c r="B86" s="26">
        <v>3.5</v>
      </c>
      <c r="C86" s="33" t="s">
        <v>67</v>
      </c>
      <c r="D86" s="15"/>
      <c r="E86" s="25"/>
    </row>
    <row r="87" spans="1:6" ht="15" thickBot="1" x14ac:dyDescent="0.25">
      <c r="A87" s="24"/>
      <c r="B87" s="26">
        <v>3</v>
      </c>
      <c r="C87" s="33" t="s">
        <v>68</v>
      </c>
      <c r="D87" s="15"/>
      <c r="E87" s="25"/>
    </row>
    <row r="88" spans="1:6" ht="15" thickBot="1" x14ac:dyDescent="0.25">
      <c r="A88" s="24"/>
      <c r="B88" s="26"/>
      <c r="C88" s="33" t="s">
        <v>124</v>
      </c>
      <c r="D88" s="15"/>
      <c r="E88" s="25"/>
    </row>
    <row r="89" spans="1:6" ht="15" thickBot="1" x14ac:dyDescent="0.25">
      <c r="A89" s="24"/>
      <c r="B89" s="26">
        <v>2.5</v>
      </c>
      <c r="C89" s="33" t="s">
        <v>69</v>
      </c>
      <c r="D89" s="15"/>
      <c r="E89" s="25"/>
    </row>
    <row r="90" spans="1:6" ht="30" x14ac:dyDescent="0.25">
      <c r="B90" s="30">
        <f>+SUMPRODUCT(B81:B89,A81:A89)</f>
        <v>0</v>
      </c>
      <c r="C90" s="21" t="s">
        <v>70</v>
      </c>
      <c r="D90" s="35" t="s">
        <v>61</v>
      </c>
      <c r="E90" s="30"/>
    </row>
    <row r="92" spans="1:6" ht="15.75" thickBot="1" x14ac:dyDescent="0.25">
      <c r="D92" s="22" t="s">
        <v>103</v>
      </c>
      <c r="F92" s="29"/>
    </row>
    <row r="93" spans="1:6" ht="15" thickBot="1" x14ac:dyDescent="0.25">
      <c r="A93" s="24"/>
      <c r="B93" s="24"/>
      <c r="C93" s="33" t="s">
        <v>104</v>
      </c>
      <c r="D93" s="15"/>
      <c r="E93" s="25"/>
    </row>
    <row r="94" spans="1:6" ht="15" thickBot="1" x14ac:dyDescent="0.25">
      <c r="A94" s="24"/>
      <c r="B94" s="26"/>
      <c r="C94" s="36" t="s">
        <v>53</v>
      </c>
      <c r="D94" s="15"/>
      <c r="E94" s="25"/>
    </row>
    <row r="95" spans="1:6" ht="15" thickBot="1" x14ac:dyDescent="0.25">
      <c r="A95" s="24"/>
      <c r="B95" s="26"/>
      <c r="C95" s="36" t="s">
        <v>125</v>
      </c>
      <c r="D95" s="15"/>
      <c r="E95" s="25"/>
    </row>
    <row r="96" spans="1:6" ht="15" thickBot="1" x14ac:dyDescent="0.25">
      <c r="A96" s="24"/>
      <c r="B96" s="26"/>
      <c r="C96" s="36" t="s">
        <v>105</v>
      </c>
      <c r="D96" s="15"/>
      <c r="E96" s="25"/>
    </row>
    <row r="97" spans="1:6" ht="15" thickBot="1" x14ac:dyDescent="0.25">
      <c r="A97" s="13"/>
      <c r="B97" s="13"/>
      <c r="C97" s="19" t="s">
        <v>106</v>
      </c>
      <c r="D97" s="19"/>
    </row>
    <row r="98" spans="1:6" ht="30" x14ac:dyDescent="0.25">
      <c r="B98" s="30">
        <f>+SUMPRODUCT(B93:B97,A93:A97)</f>
        <v>0</v>
      </c>
      <c r="C98" s="21" t="s">
        <v>76</v>
      </c>
      <c r="D98" s="35" t="s">
        <v>61</v>
      </c>
      <c r="E98" s="30"/>
    </row>
    <row r="100" spans="1:6" ht="15.75" thickBot="1" x14ac:dyDescent="0.25">
      <c r="D100" s="22" t="s">
        <v>109</v>
      </c>
      <c r="F100" s="29"/>
    </row>
    <row r="101" spans="1:6" ht="15" thickBot="1" x14ac:dyDescent="0.25">
      <c r="A101" s="24"/>
      <c r="B101" s="24"/>
      <c r="C101" s="32" t="s">
        <v>110</v>
      </c>
      <c r="D101" s="15"/>
      <c r="E101" s="25"/>
    </row>
    <row r="102" spans="1:6" ht="15" thickBot="1" x14ac:dyDescent="0.25">
      <c r="A102" s="24"/>
      <c r="B102" s="26"/>
      <c r="C102" s="33" t="s">
        <v>59</v>
      </c>
      <c r="D102" s="15"/>
      <c r="E102" s="25"/>
    </row>
    <row r="103" spans="1:6" ht="15" thickBot="1" x14ac:dyDescent="0.25">
      <c r="A103" s="24"/>
      <c r="B103" s="26"/>
      <c r="C103" s="33" t="s">
        <v>127</v>
      </c>
      <c r="D103" s="15"/>
      <c r="E103" s="25"/>
    </row>
    <row r="104" spans="1:6" ht="15" thickBot="1" x14ac:dyDescent="0.25">
      <c r="A104" s="24"/>
      <c r="B104" s="26"/>
      <c r="C104" s="33" t="s">
        <v>126</v>
      </c>
      <c r="D104" s="15"/>
      <c r="E104" s="25"/>
    </row>
    <row r="105" spans="1:6" ht="15" thickBot="1" x14ac:dyDescent="0.25">
      <c r="A105" s="24"/>
      <c r="B105" s="26"/>
      <c r="C105" s="33" t="s">
        <v>98</v>
      </c>
      <c r="D105" s="15"/>
      <c r="E105" s="25"/>
    </row>
    <row r="106" spans="1:6" ht="15" thickBot="1" x14ac:dyDescent="0.25">
      <c r="A106" s="24"/>
      <c r="B106" s="26"/>
      <c r="C106" s="33" t="s">
        <v>111</v>
      </c>
      <c r="D106" s="15"/>
      <c r="E106" s="25"/>
    </row>
    <row r="107" spans="1:6" ht="15" thickBot="1" x14ac:dyDescent="0.25">
      <c r="A107" s="24"/>
      <c r="B107" s="26"/>
      <c r="C107" s="33" t="s">
        <v>73</v>
      </c>
      <c r="D107" s="15"/>
      <c r="E107" s="25"/>
    </row>
    <row r="108" spans="1:6" ht="15" thickBot="1" x14ac:dyDescent="0.25">
      <c r="A108" s="24"/>
      <c r="B108" s="26"/>
      <c r="C108" s="33" t="s">
        <v>71</v>
      </c>
      <c r="D108" s="15"/>
      <c r="E108" s="25"/>
    </row>
    <row r="109" spans="1:6" ht="15" thickBot="1" x14ac:dyDescent="0.25">
      <c r="A109" s="24"/>
      <c r="B109" s="26"/>
      <c r="C109" s="33" t="s">
        <v>74</v>
      </c>
      <c r="D109" s="15"/>
      <c r="E109" s="25"/>
    </row>
    <row r="110" spans="1:6" ht="30" x14ac:dyDescent="0.25">
      <c r="B110" s="30">
        <f>+SUMPRODUCT(B101:B109,A101:A109)</f>
        <v>0</v>
      </c>
      <c r="C110" s="21" t="s">
        <v>77</v>
      </c>
      <c r="D110" s="35" t="s">
        <v>61</v>
      </c>
      <c r="E110" s="30"/>
    </row>
    <row r="113" spans="1:6" ht="18" x14ac:dyDescent="0.2">
      <c r="C113" s="68" t="s">
        <v>114</v>
      </c>
      <c r="D113" s="68"/>
      <c r="E113" s="68"/>
      <c r="F113" s="68"/>
    </row>
    <row r="115" spans="1:6" ht="15.75" thickBot="1" x14ac:dyDescent="0.25">
      <c r="B115" s="29" t="s">
        <v>81</v>
      </c>
      <c r="C115" s="29" t="s">
        <v>36</v>
      </c>
      <c r="D115" s="22" t="s">
        <v>20</v>
      </c>
      <c r="E115" s="31"/>
    </row>
    <row r="116" spans="1:6" ht="15" thickBot="1" x14ac:dyDescent="0.25">
      <c r="A116" s="24"/>
      <c r="B116" s="24"/>
      <c r="C116" s="32" t="s">
        <v>108</v>
      </c>
      <c r="D116" s="10">
        <v>1</v>
      </c>
      <c r="E116" s="25"/>
    </row>
    <row r="117" spans="1:6" ht="15" thickBot="1" x14ac:dyDescent="0.25">
      <c r="A117" s="24"/>
      <c r="B117" s="24"/>
      <c r="C117" s="32" t="s">
        <v>108</v>
      </c>
      <c r="D117" s="10">
        <v>2</v>
      </c>
      <c r="E117" s="25"/>
    </row>
    <row r="118" spans="1:6" ht="15" thickBot="1" x14ac:dyDescent="0.25">
      <c r="A118" s="24"/>
      <c r="B118" s="24"/>
      <c r="C118" s="32" t="s">
        <v>108</v>
      </c>
      <c r="D118" s="10">
        <v>3</v>
      </c>
      <c r="E118" s="25"/>
    </row>
    <row r="119" spans="1:6" ht="15" thickBot="1" x14ac:dyDescent="0.25">
      <c r="A119" s="24"/>
      <c r="B119" s="24"/>
      <c r="C119" s="32" t="s">
        <v>108</v>
      </c>
      <c r="D119" s="10" t="s">
        <v>34</v>
      </c>
      <c r="E119" s="25"/>
    </row>
    <row r="120" spans="1:6" ht="15" thickBot="1" x14ac:dyDescent="0.25">
      <c r="A120" s="24"/>
      <c r="B120" s="24"/>
      <c r="C120" s="32" t="s">
        <v>108</v>
      </c>
      <c r="D120" s="10" t="s">
        <v>34</v>
      </c>
      <c r="E120" s="25"/>
    </row>
    <row r="121" spans="1:6" ht="15" thickBot="1" x14ac:dyDescent="0.25">
      <c r="A121" s="24"/>
      <c r="B121" s="24"/>
      <c r="C121" s="32" t="s">
        <v>108</v>
      </c>
      <c r="D121" s="10" t="s">
        <v>34</v>
      </c>
      <c r="E121" s="25"/>
    </row>
    <row r="122" spans="1:6" ht="15" thickBot="1" x14ac:dyDescent="0.25">
      <c r="A122" s="24"/>
      <c r="B122" s="24"/>
      <c r="C122" s="32" t="s">
        <v>108</v>
      </c>
      <c r="D122" s="10" t="s">
        <v>34</v>
      </c>
      <c r="E122" s="25"/>
    </row>
    <row r="123" spans="1:6" ht="15" thickBot="1" x14ac:dyDescent="0.25">
      <c r="A123" s="24"/>
      <c r="B123" s="24"/>
      <c r="C123" s="32" t="s">
        <v>108</v>
      </c>
      <c r="D123" s="10" t="s">
        <v>34</v>
      </c>
      <c r="E123" s="25"/>
    </row>
    <row r="124" spans="1:6" ht="15" thickBot="1" x14ac:dyDescent="0.25">
      <c r="A124" s="24"/>
      <c r="B124" s="24"/>
      <c r="C124" s="32" t="s">
        <v>108</v>
      </c>
      <c r="D124" s="10" t="s">
        <v>34</v>
      </c>
      <c r="E124" s="25"/>
    </row>
    <row r="125" spans="1:6" ht="15" x14ac:dyDescent="0.25">
      <c r="B125" s="30">
        <f>+SUMPRODUCT(B116:B124,A116:A124)</f>
        <v>0</v>
      </c>
      <c r="C125" s="21" t="s">
        <v>17</v>
      </c>
      <c r="D125" s="27"/>
      <c r="E125" s="30"/>
    </row>
    <row r="126" spans="1:6" ht="15" x14ac:dyDescent="0.25">
      <c r="D126" s="35" t="s">
        <v>115</v>
      </c>
    </row>
    <row r="129" spans="1:5" ht="15" x14ac:dyDescent="0.2">
      <c r="D129" s="22" t="s">
        <v>38</v>
      </c>
    </row>
    <row r="130" spans="1:5" ht="15.75" thickBot="1" x14ac:dyDescent="0.25">
      <c r="B130" s="29" t="s">
        <v>81</v>
      </c>
      <c r="C130" s="29" t="s">
        <v>36</v>
      </c>
    </row>
    <row r="131" spans="1:5" ht="15" thickBot="1" x14ac:dyDescent="0.25">
      <c r="A131" s="24"/>
      <c r="B131" s="24"/>
      <c r="C131" s="32"/>
      <c r="D131" s="15"/>
      <c r="E131" s="25"/>
    </row>
    <row r="132" spans="1:5" ht="15" thickBot="1" x14ac:dyDescent="0.25">
      <c r="A132" s="24"/>
      <c r="B132" s="26"/>
      <c r="C132" s="32"/>
      <c r="D132" s="15"/>
      <c r="E132" s="25"/>
    </row>
    <row r="133" spans="1:5" ht="15" thickBot="1" x14ac:dyDescent="0.25">
      <c r="A133" s="24"/>
      <c r="B133" s="26"/>
      <c r="C133" s="32"/>
      <c r="D133" s="15"/>
      <c r="E133" s="25"/>
    </row>
    <row r="134" spans="1:5" ht="15" thickBot="1" x14ac:dyDescent="0.25">
      <c r="A134" s="24"/>
      <c r="B134" s="26"/>
      <c r="C134" s="32"/>
      <c r="D134" s="15"/>
      <c r="E134" s="25"/>
    </row>
    <row r="135" spans="1:5" ht="15" thickBot="1" x14ac:dyDescent="0.25">
      <c r="A135" s="24"/>
      <c r="B135" s="26"/>
      <c r="C135" s="32"/>
      <c r="D135" s="15"/>
      <c r="E135" s="25"/>
    </row>
    <row r="136" spans="1:5" ht="15.75" thickBot="1" x14ac:dyDescent="0.25">
      <c r="A136" s="24"/>
      <c r="B136" s="26"/>
      <c r="C136" s="32"/>
      <c r="D136" s="22"/>
      <c r="E136" s="25"/>
    </row>
    <row r="137" spans="1:5" ht="15.75" thickBot="1" x14ac:dyDescent="0.25">
      <c r="A137" s="24"/>
      <c r="B137" s="26"/>
      <c r="C137" s="32"/>
      <c r="D137" s="22"/>
      <c r="E137" s="25"/>
    </row>
    <row r="138" spans="1:5" ht="15.75" thickBot="1" x14ac:dyDescent="0.25">
      <c r="A138" s="24"/>
      <c r="B138" s="26"/>
      <c r="C138" s="32"/>
      <c r="D138" s="22"/>
      <c r="E138" s="25"/>
    </row>
    <row r="139" spans="1:5" ht="15" thickBot="1" x14ac:dyDescent="0.25">
      <c r="A139" s="24"/>
      <c r="B139" s="26"/>
      <c r="C139" s="32"/>
      <c r="D139" s="15"/>
      <c r="E139" s="25"/>
    </row>
    <row r="140" spans="1:5" ht="15" thickBot="1" x14ac:dyDescent="0.25">
      <c r="A140" s="24"/>
      <c r="B140" s="26"/>
      <c r="C140" s="32"/>
      <c r="D140" s="15"/>
      <c r="E140" s="25"/>
    </row>
    <row r="141" spans="1:5" ht="15" thickBot="1" x14ac:dyDescent="0.25">
      <c r="A141" s="24"/>
      <c r="B141" s="26"/>
      <c r="C141" s="32"/>
      <c r="D141" s="15"/>
      <c r="E141" s="25"/>
    </row>
    <row r="142" spans="1:5" ht="15" thickBot="1" x14ac:dyDescent="0.25">
      <c r="A142" s="24"/>
      <c r="B142" s="26"/>
      <c r="C142" s="32"/>
      <c r="D142" s="15"/>
      <c r="E142" s="25"/>
    </row>
    <row r="143" spans="1:5" ht="15" thickBot="1" x14ac:dyDescent="0.25">
      <c r="A143" s="24"/>
      <c r="B143" s="26"/>
      <c r="C143" s="32"/>
      <c r="D143" s="15"/>
      <c r="E143" s="25"/>
    </row>
    <row r="144" spans="1:5" ht="15" thickBot="1" x14ac:dyDescent="0.25">
      <c r="A144" s="24"/>
      <c r="B144" s="26"/>
      <c r="C144" s="32"/>
      <c r="D144" s="15"/>
      <c r="E144" s="25"/>
    </row>
    <row r="145" spans="1:5" ht="15" thickBot="1" x14ac:dyDescent="0.25">
      <c r="A145" s="24"/>
      <c r="B145" s="26"/>
      <c r="C145" s="32"/>
      <c r="D145" s="15"/>
      <c r="E145" s="25"/>
    </row>
    <row r="146" spans="1:5" ht="15" thickBot="1" x14ac:dyDescent="0.25">
      <c r="A146" s="24"/>
      <c r="B146" s="26"/>
      <c r="C146" s="32"/>
      <c r="D146" s="15"/>
      <c r="E146" s="25"/>
    </row>
    <row r="147" spans="1:5" ht="15" x14ac:dyDescent="0.25">
      <c r="B147" s="30">
        <f>+SUMPRODUCT(B131:B146,A131:A146)</f>
        <v>0</v>
      </c>
      <c r="C147" s="21" t="s">
        <v>21</v>
      </c>
      <c r="D147" s="27"/>
      <c r="E147" s="30"/>
    </row>
    <row r="149" spans="1:5" x14ac:dyDescent="0.2">
      <c r="A149" s="3">
        <f>+B154-5.5</f>
        <v>-5.5</v>
      </c>
    </row>
    <row r="151" spans="1:5" x14ac:dyDescent="0.2">
      <c r="A151" s="37"/>
      <c r="B151" s="38"/>
      <c r="C151" s="37"/>
      <c r="D151" s="38"/>
      <c r="E151" s="38"/>
    </row>
    <row r="152" spans="1:5" ht="15" x14ac:dyDescent="0.25">
      <c r="A152" s="39" t="s">
        <v>22</v>
      </c>
      <c r="B152" s="38"/>
      <c r="C152" s="37"/>
      <c r="D152" s="38"/>
      <c r="E152" s="38"/>
    </row>
    <row r="153" spans="1:5" ht="15" x14ac:dyDescent="0.25">
      <c r="A153" s="39">
        <f>+B153</f>
        <v>0</v>
      </c>
      <c r="B153" s="40">
        <f>+B47</f>
        <v>0</v>
      </c>
      <c r="C153" s="41" t="s">
        <v>2</v>
      </c>
      <c r="D153" s="42"/>
      <c r="E153" s="43"/>
    </row>
    <row r="154" spans="1:5" ht="15" x14ac:dyDescent="0.25">
      <c r="A154" s="39">
        <f>MIN(5.5,B154)</f>
        <v>0</v>
      </c>
      <c r="B154" s="44">
        <f>+B62</f>
        <v>0</v>
      </c>
      <c r="C154" s="37" t="s">
        <v>13</v>
      </c>
      <c r="D154" s="38" t="s">
        <v>14</v>
      </c>
      <c r="E154" s="45"/>
    </row>
    <row r="155" spans="1:5" ht="15" x14ac:dyDescent="0.25">
      <c r="A155" s="39">
        <f t="shared" ref="A155:A159" si="0">+B155</f>
        <v>0</v>
      </c>
      <c r="B155" s="44">
        <f>+B68</f>
        <v>0</v>
      </c>
      <c r="C155" s="37" t="s">
        <v>75</v>
      </c>
      <c r="D155" s="38"/>
      <c r="E155" s="45"/>
    </row>
    <row r="156" spans="1:5" ht="15" x14ac:dyDescent="0.25">
      <c r="A156" s="39">
        <f t="shared" si="0"/>
        <v>0</v>
      </c>
      <c r="B156" s="44">
        <f>+B78</f>
        <v>0</v>
      </c>
      <c r="C156" s="37" t="s">
        <v>72</v>
      </c>
      <c r="D156" s="38"/>
      <c r="E156" s="45"/>
    </row>
    <row r="157" spans="1:5" ht="15" x14ac:dyDescent="0.25">
      <c r="A157" s="39">
        <f t="shared" si="0"/>
        <v>0</v>
      </c>
      <c r="B157" s="44">
        <f>+B90</f>
        <v>0</v>
      </c>
      <c r="C157" s="37" t="s">
        <v>62</v>
      </c>
      <c r="D157" s="38"/>
      <c r="E157" s="45"/>
    </row>
    <row r="158" spans="1:5" ht="15" x14ac:dyDescent="0.25">
      <c r="A158" s="39">
        <f t="shared" si="0"/>
        <v>0</v>
      </c>
      <c r="B158" s="44">
        <f>+B98</f>
        <v>0</v>
      </c>
      <c r="C158" s="37" t="s">
        <v>103</v>
      </c>
      <c r="D158" s="38"/>
      <c r="E158" s="45"/>
    </row>
    <row r="159" spans="1:5" ht="15" x14ac:dyDescent="0.25">
      <c r="A159" s="39">
        <f t="shared" si="0"/>
        <v>0</v>
      </c>
      <c r="B159" s="44">
        <f>+B110</f>
        <v>0</v>
      </c>
      <c r="C159" s="37" t="s">
        <v>109</v>
      </c>
      <c r="D159" s="38"/>
      <c r="E159" s="45"/>
    </row>
    <row r="160" spans="1:5" ht="15" x14ac:dyDescent="0.25">
      <c r="A160" s="39">
        <f>MIN(10,(B160+IF(A149&gt;0,A149,0)))</f>
        <v>0</v>
      </c>
      <c r="B160" s="44">
        <f>+B125</f>
        <v>0</v>
      </c>
      <c r="C160" s="37" t="s">
        <v>18</v>
      </c>
      <c r="D160" s="38" t="s">
        <v>19</v>
      </c>
      <c r="E160" s="45"/>
    </row>
    <row r="161" spans="1:7" ht="15" x14ac:dyDescent="0.25">
      <c r="A161" s="39">
        <f>+B161</f>
        <v>0</v>
      </c>
      <c r="B161" s="44">
        <f>+B147</f>
        <v>0</v>
      </c>
      <c r="C161" s="37" t="s">
        <v>21</v>
      </c>
      <c r="D161" s="38"/>
      <c r="E161" s="45"/>
    </row>
    <row r="162" spans="1:7" s="48" customFormat="1" ht="18" x14ac:dyDescent="0.25">
      <c r="A162" s="46">
        <f>+SUM(A153:A161)</f>
        <v>0</v>
      </c>
      <c r="B162" s="46"/>
      <c r="C162" s="47" t="s">
        <v>113</v>
      </c>
      <c r="D162" s="46" t="s">
        <v>23</v>
      </c>
      <c r="E162" s="46"/>
    </row>
    <row r="163" spans="1:7" s="49" customFormat="1" ht="18" x14ac:dyDescent="0.25">
      <c r="B163" s="50">
        <f>+SUM(B153:B161)</f>
        <v>0</v>
      </c>
      <c r="C163" s="51" t="s">
        <v>112</v>
      </c>
      <c r="D163" s="52"/>
      <c r="E163" s="53"/>
    </row>
    <row r="165" spans="1:7" ht="20.25" x14ac:dyDescent="0.3">
      <c r="C165" s="54" t="s">
        <v>78</v>
      </c>
      <c r="D165" s="3"/>
    </row>
    <row r="166" spans="1:7" ht="15" x14ac:dyDescent="0.25">
      <c r="C166" s="27" t="str">
        <f>IF(A155=0,"חסר קורס במדעי ההתנהגות",0)</f>
        <v>חסר קורס במדעי ההתנהגות</v>
      </c>
    </row>
    <row r="167" spans="1:7" ht="15" x14ac:dyDescent="0.25">
      <c r="C167" s="27">
        <f>IF(F167&lt;3,0,"השלמת את רשימת שרשרת תורת המשחקים")</f>
        <v>0</v>
      </c>
      <c r="D167" s="10">
        <f>+A72</f>
        <v>0</v>
      </c>
      <c r="E167" s="4">
        <f>+SUM(A73:A77)</f>
        <v>0</v>
      </c>
      <c r="F167" s="3">
        <f>+E167+D167</f>
        <v>0</v>
      </c>
      <c r="G167" s="3">
        <f>IF(F167&lt;3,0,1)</f>
        <v>0</v>
      </c>
    </row>
    <row r="168" spans="1:7" ht="15" x14ac:dyDescent="0.25">
      <c r="C168" s="27">
        <f>IF(D168*E168*F168=0,0," השלמת את רשימת שרשרת חקר ביצועים")</f>
        <v>0</v>
      </c>
      <c r="D168" s="10">
        <f>+A81</f>
        <v>0</v>
      </c>
      <c r="E168" s="4">
        <f>+A82</f>
        <v>0</v>
      </c>
      <c r="F168" s="3">
        <f>+SUM(A83:A89)</f>
        <v>0</v>
      </c>
      <c r="G168" s="3">
        <f t="shared" ref="G168" si="1">+F168*E168*D168</f>
        <v>0</v>
      </c>
    </row>
    <row r="169" spans="1:7" ht="15" x14ac:dyDescent="0.25">
      <c r="C169" s="27">
        <f>IF(D169*E169*F169=0,0,  "השלמת את רשימת שרשרת למידה חישובית")</f>
        <v>0</v>
      </c>
      <c r="D169" s="10">
        <f>+A93</f>
        <v>0</v>
      </c>
      <c r="E169" s="4">
        <f>IF(+A94+A96&gt;0,1,0)</f>
        <v>0</v>
      </c>
      <c r="F169" s="3">
        <f>A97</f>
        <v>0</v>
      </c>
      <c r="G169" s="3">
        <f>+F169*E169*D169</f>
        <v>0</v>
      </c>
    </row>
    <row r="170" spans="1:7" x14ac:dyDescent="0.2">
      <c r="C170" s="10">
        <f>IF(F170&lt;3,0," השלמת את רשימת שרשרת מסחר אלקטרוני")</f>
        <v>0</v>
      </c>
      <c r="D170" s="10">
        <f>+A101</f>
        <v>0</v>
      </c>
      <c r="E170" s="4">
        <f>+SUM(A102:A109)</f>
        <v>0</v>
      </c>
      <c r="F170" s="3">
        <f>+E170+D170</f>
        <v>0</v>
      </c>
      <c r="G170" s="3">
        <f>IF(F170&lt;3,0,1)</f>
        <v>0</v>
      </c>
    </row>
    <row r="171" spans="1:7" ht="15" x14ac:dyDescent="0.25">
      <c r="C171" s="27" t="str">
        <f>IF(G171=0,"לא סיימת אף שרשרת מיקוד",0)</f>
        <v>לא סיימת אף שרשרת מיקוד</v>
      </c>
      <c r="G171" s="3">
        <f>+G170+G169+G168+G167</f>
        <v>0</v>
      </c>
    </row>
    <row r="172" spans="1:7" ht="15" x14ac:dyDescent="0.25">
      <c r="C172" s="27"/>
    </row>
    <row r="173" spans="1:7" ht="15" x14ac:dyDescent="0.25">
      <c r="C173" s="27" t="str">
        <f>IF(SUM(A15:A46)&lt;32,"לא סיימת את כל קורסי החובה",0)</f>
        <v>לא סיימת את כל קורסי החובה</v>
      </c>
    </row>
    <row r="174" spans="1:7" s="55" customFormat="1" ht="15" x14ac:dyDescent="0.25">
      <c r="B174" s="9"/>
      <c r="C174" s="56" t="str">
        <f>IF(A154&lt;5.5,"לא סיימת חובות מדעיות",0)</f>
        <v>לא סיימת חובות מדעיות</v>
      </c>
      <c r="D174" s="57"/>
      <c r="E174" s="9"/>
    </row>
    <row r="175" spans="1:7" ht="15" x14ac:dyDescent="0.25">
      <c r="C175" s="27" t="str">
        <f>IF(A162&lt;155,"לא סיימת את מלוא הנקודות לתואר",0)</f>
        <v>לא סיימת את מלוא הנקודות לתואר</v>
      </c>
    </row>
    <row r="176" spans="1:7" ht="15" x14ac:dyDescent="0.25">
      <c r="C176" s="27"/>
    </row>
    <row r="177" spans="1:5" ht="15" x14ac:dyDescent="0.25">
      <c r="A177" s="10"/>
      <c r="C177" s="58" t="s">
        <v>116</v>
      </c>
      <c r="D177" s="3"/>
    </row>
    <row r="178" spans="1:5" ht="15" x14ac:dyDescent="0.25">
      <c r="A178" s="10"/>
      <c r="C178" s="27"/>
      <c r="D178" s="59"/>
    </row>
    <row r="179" spans="1:5" ht="15" x14ac:dyDescent="0.25">
      <c r="A179" s="10"/>
      <c r="C179" s="27"/>
      <c r="D179" s="59" t="s">
        <v>25</v>
      </c>
    </row>
    <row r="180" spans="1:5" x14ac:dyDescent="0.2">
      <c r="B180" s="31"/>
      <c r="C180" s="5"/>
      <c r="D180" s="60"/>
      <c r="E180" s="31"/>
    </row>
    <row r="181" spans="1:5" x14ac:dyDescent="0.2">
      <c r="B181" s="31"/>
      <c r="C181" s="5"/>
      <c r="D181" s="60"/>
      <c r="E181" s="31"/>
    </row>
    <row r="182" spans="1:5" x14ac:dyDescent="0.2">
      <c r="C182" s="5"/>
      <c r="D182" s="60"/>
    </row>
    <row r="183" spans="1:5" x14ac:dyDescent="0.2">
      <c r="C183" s="5"/>
      <c r="D183" s="60"/>
    </row>
    <row r="184" spans="1:5" x14ac:dyDescent="0.2">
      <c r="C184" s="5"/>
      <c r="D184" s="60"/>
    </row>
    <row r="185" spans="1:5" x14ac:dyDescent="0.2">
      <c r="C185" s="5"/>
      <c r="D185" s="60"/>
    </row>
    <row r="186" spans="1:5" x14ac:dyDescent="0.2">
      <c r="C186" s="5"/>
      <c r="D186" s="60"/>
    </row>
    <row r="187" spans="1:5" x14ac:dyDescent="0.2">
      <c r="C187" s="5"/>
      <c r="D187" s="60"/>
    </row>
    <row r="188" spans="1:5" x14ac:dyDescent="0.2">
      <c r="C188" s="5"/>
      <c r="D188" s="60"/>
    </row>
    <row r="189" spans="1:5" x14ac:dyDescent="0.2">
      <c r="C189" s="5"/>
      <c r="D189" s="60"/>
    </row>
    <row r="200" spans="3:3" x14ac:dyDescent="0.2">
      <c r="C200" s="61"/>
    </row>
    <row r="201" spans="3:3" x14ac:dyDescent="0.2">
      <c r="C201" s="61"/>
    </row>
    <row r="202" spans="3:3" x14ac:dyDescent="0.2">
      <c r="C202" s="61"/>
    </row>
    <row r="203" spans="3:3" x14ac:dyDescent="0.2">
      <c r="C203" s="61"/>
    </row>
    <row r="204" spans="3:3" x14ac:dyDescent="0.2">
      <c r="C204" s="61"/>
    </row>
    <row r="205" spans="3:3" x14ac:dyDescent="0.2">
      <c r="C205" s="61"/>
    </row>
    <row r="206" spans="3:3" x14ac:dyDescent="0.2">
      <c r="C206" s="61"/>
    </row>
    <row r="207" spans="3:3" x14ac:dyDescent="0.2">
      <c r="C207" s="61"/>
    </row>
    <row r="208" spans="3:3" x14ac:dyDescent="0.2">
      <c r="C208" s="61"/>
    </row>
    <row r="209" spans="3:3" x14ac:dyDescent="0.2">
      <c r="C209" s="61"/>
    </row>
    <row r="210" spans="3:3" x14ac:dyDescent="0.2">
      <c r="C210" s="61"/>
    </row>
    <row r="211" spans="3:3" x14ac:dyDescent="0.2">
      <c r="C211" s="61"/>
    </row>
    <row r="212" spans="3:3" x14ac:dyDescent="0.2">
      <c r="C212" s="61"/>
    </row>
    <row r="213" spans="3:3" x14ac:dyDescent="0.2">
      <c r="C213" s="61"/>
    </row>
    <row r="214" spans="3:3" x14ac:dyDescent="0.2">
      <c r="C214" s="61"/>
    </row>
    <row r="215" spans="3:3" x14ac:dyDescent="0.2">
      <c r="C215" s="61"/>
    </row>
    <row r="216" spans="3:3" x14ac:dyDescent="0.2">
      <c r="C216" s="61"/>
    </row>
    <row r="217" spans="3:3" x14ac:dyDescent="0.2">
      <c r="C217" s="61"/>
    </row>
    <row r="218" spans="3:3" x14ac:dyDescent="0.2">
      <c r="C218" s="61"/>
    </row>
    <row r="219" spans="3:3" x14ac:dyDescent="0.2">
      <c r="C219" s="61"/>
    </row>
    <row r="220" spans="3:3" x14ac:dyDescent="0.2">
      <c r="C220" s="61"/>
    </row>
    <row r="221" spans="3:3" x14ac:dyDescent="0.2">
      <c r="C221" s="61"/>
    </row>
    <row r="222" spans="3:3" x14ac:dyDescent="0.2">
      <c r="C222" s="61"/>
    </row>
    <row r="223" spans="3:3" x14ac:dyDescent="0.2">
      <c r="C223" s="61"/>
    </row>
    <row r="224" spans="3:3" x14ac:dyDescent="0.2">
      <c r="C224" s="61"/>
    </row>
    <row r="225" spans="3:3" x14ac:dyDescent="0.2">
      <c r="C225" s="61"/>
    </row>
    <row r="226" spans="3:3" x14ac:dyDescent="0.2">
      <c r="C226" s="61"/>
    </row>
    <row r="227" spans="3:3" x14ac:dyDescent="0.2">
      <c r="C227" s="61"/>
    </row>
    <row r="228" spans="3:3" x14ac:dyDescent="0.2">
      <c r="C228" s="61"/>
    </row>
    <row r="229" spans="3:3" x14ac:dyDescent="0.2">
      <c r="C229" s="61"/>
    </row>
    <row r="230" spans="3:3" x14ac:dyDescent="0.2">
      <c r="C230" s="61"/>
    </row>
    <row r="231" spans="3:3" x14ac:dyDescent="0.2">
      <c r="C231" s="61"/>
    </row>
    <row r="232" spans="3:3" x14ac:dyDescent="0.2">
      <c r="C232" s="61"/>
    </row>
    <row r="233" spans="3:3" x14ac:dyDescent="0.2">
      <c r="C233" s="61"/>
    </row>
    <row r="234" spans="3:3" x14ac:dyDescent="0.2">
      <c r="C234" s="61"/>
    </row>
    <row r="235" spans="3:3" x14ac:dyDescent="0.2">
      <c r="C235" s="61"/>
    </row>
    <row r="236" spans="3:3" x14ac:dyDescent="0.2">
      <c r="C236" s="61"/>
    </row>
    <row r="237" spans="3:3" x14ac:dyDescent="0.2">
      <c r="C237" s="61"/>
    </row>
    <row r="238" spans="3:3" x14ac:dyDescent="0.2">
      <c r="C238" s="61"/>
    </row>
    <row r="239" spans="3:3" x14ac:dyDescent="0.2">
      <c r="C239" s="61"/>
    </row>
    <row r="240" spans="3:3" x14ac:dyDescent="0.2">
      <c r="C240" s="61"/>
    </row>
    <row r="241" spans="3:3" x14ac:dyDescent="0.2">
      <c r="C241" s="61"/>
    </row>
    <row r="242" spans="3:3" x14ac:dyDescent="0.2">
      <c r="C242" s="61"/>
    </row>
    <row r="243" spans="3:3" x14ac:dyDescent="0.2">
      <c r="C243" s="61"/>
    </row>
    <row r="244" spans="3:3" x14ac:dyDescent="0.2">
      <c r="C244" s="61"/>
    </row>
    <row r="245" spans="3:3" x14ac:dyDescent="0.2">
      <c r="C245" s="61"/>
    </row>
    <row r="246" spans="3:3" x14ac:dyDescent="0.2">
      <c r="C246" s="61"/>
    </row>
    <row r="247" spans="3:3" x14ac:dyDescent="0.2">
      <c r="C247" s="61"/>
    </row>
    <row r="248" spans="3:3" x14ac:dyDescent="0.2">
      <c r="C248" s="61"/>
    </row>
    <row r="249" spans="3:3" x14ac:dyDescent="0.2">
      <c r="C249" s="61"/>
    </row>
    <row r="250" spans="3:3" x14ac:dyDescent="0.2">
      <c r="C250" s="61"/>
    </row>
    <row r="251" spans="3:3" x14ac:dyDescent="0.2">
      <c r="C251" s="61"/>
    </row>
    <row r="252" spans="3:3" x14ac:dyDescent="0.2">
      <c r="C252" s="61"/>
    </row>
    <row r="253" spans="3:3" x14ac:dyDescent="0.2">
      <c r="C253" s="61"/>
    </row>
    <row r="254" spans="3:3" x14ac:dyDescent="0.2">
      <c r="C254" s="61"/>
    </row>
    <row r="255" spans="3:3" x14ac:dyDescent="0.2">
      <c r="C255" s="61"/>
    </row>
    <row r="256" spans="3:3" x14ac:dyDescent="0.2">
      <c r="C256" s="61"/>
    </row>
    <row r="257" spans="3:3" x14ac:dyDescent="0.2">
      <c r="C257" s="61"/>
    </row>
    <row r="258" spans="3:3" x14ac:dyDescent="0.2">
      <c r="C258" s="61"/>
    </row>
    <row r="259" spans="3:3" x14ac:dyDescent="0.2">
      <c r="C259" s="61"/>
    </row>
    <row r="260" spans="3:3" x14ac:dyDescent="0.2">
      <c r="C260" s="61"/>
    </row>
    <row r="261" spans="3:3" x14ac:dyDescent="0.2">
      <c r="C261" s="61"/>
    </row>
    <row r="262" spans="3:3" x14ac:dyDescent="0.2">
      <c r="C262" s="61"/>
    </row>
    <row r="263" spans="3:3" x14ac:dyDescent="0.2">
      <c r="C263" s="61"/>
    </row>
    <row r="264" spans="3:3" x14ac:dyDescent="0.2">
      <c r="C264" s="61"/>
    </row>
    <row r="265" spans="3:3" x14ac:dyDescent="0.2">
      <c r="C265" s="61"/>
    </row>
    <row r="266" spans="3:3" x14ac:dyDescent="0.2">
      <c r="C266" s="61"/>
    </row>
    <row r="267" spans="3:3" x14ac:dyDescent="0.2">
      <c r="C267" s="61"/>
    </row>
    <row r="268" spans="3:3" x14ac:dyDescent="0.2">
      <c r="C268" s="61"/>
    </row>
    <row r="269" spans="3:3" x14ac:dyDescent="0.2">
      <c r="C269" s="61"/>
    </row>
    <row r="270" spans="3:3" x14ac:dyDescent="0.2">
      <c r="C270" s="61"/>
    </row>
    <row r="271" spans="3:3" x14ac:dyDescent="0.2">
      <c r="C271" s="61"/>
    </row>
    <row r="272" spans="3:3" x14ac:dyDescent="0.2">
      <c r="C272" s="61"/>
    </row>
    <row r="273" spans="3:3" x14ac:dyDescent="0.2">
      <c r="C273" s="61"/>
    </row>
    <row r="274" spans="3:3" x14ac:dyDescent="0.2">
      <c r="C274" s="61"/>
    </row>
    <row r="275" spans="3:3" x14ac:dyDescent="0.2">
      <c r="C275" s="61"/>
    </row>
    <row r="276" spans="3:3" x14ac:dyDescent="0.2">
      <c r="C276" s="61"/>
    </row>
    <row r="277" spans="3:3" x14ac:dyDescent="0.2">
      <c r="C277" s="61"/>
    </row>
    <row r="278" spans="3:3" x14ac:dyDescent="0.2">
      <c r="C278" s="61"/>
    </row>
    <row r="279" spans="3:3" x14ac:dyDescent="0.2">
      <c r="C279" s="61"/>
    </row>
    <row r="280" spans="3:3" x14ac:dyDescent="0.2">
      <c r="C280" s="61"/>
    </row>
    <row r="281" spans="3:3" x14ac:dyDescent="0.2">
      <c r="C281" s="61"/>
    </row>
    <row r="282" spans="3:3" x14ac:dyDescent="0.2">
      <c r="C282" s="61"/>
    </row>
    <row r="283" spans="3:3" x14ac:dyDescent="0.2">
      <c r="C283" s="61"/>
    </row>
    <row r="284" spans="3:3" x14ac:dyDescent="0.2">
      <c r="C284" s="61"/>
    </row>
    <row r="285" spans="3:3" x14ac:dyDescent="0.2">
      <c r="C285" s="61"/>
    </row>
    <row r="286" spans="3:3" x14ac:dyDescent="0.2">
      <c r="C286" s="61"/>
    </row>
    <row r="287" spans="3:3" x14ac:dyDescent="0.2">
      <c r="C287" s="61"/>
    </row>
    <row r="288" spans="3:3" x14ac:dyDescent="0.2">
      <c r="C288" s="61"/>
    </row>
    <row r="289" spans="3:3" x14ac:dyDescent="0.2">
      <c r="C289" s="61"/>
    </row>
    <row r="290" spans="3:3" x14ac:dyDescent="0.2">
      <c r="C290" s="61"/>
    </row>
    <row r="291" spans="3:3" x14ac:dyDescent="0.2">
      <c r="C291" s="61"/>
    </row>
    <row r="292" spans="3:3" x14ac:dyDescent="0.2">
      <c r="C292" s="61"/>
    </row>
    <row r="293" spans="3:3" x14ac:dyDescent="0.2">
      <c r="C293" s="61"/>
    </row>
    <row r="294" spans="3:3" x14ac:dyDescent="0.2">
      <c r="C294" s="61"/>
    </row>
    <row r="295" spans="3:3" x14ac:dyDescent="0.2">
      <c r="C295" s="61"/>
    </row>
    <row r="296" spans="3:3" x14ac:dyDescent="0.2">
      <c r="C296" s="61"/>
    </row>
    <row r="297" spans="3:3" x14ac:dyDescent="0.2">
      <c r="C297" s="61"/>
    </row>
    <row r="298" spans="3:3" x14ac:dyDescent="0.2">
      <c r="C298" s="61"/>
    </row>
    <row r="299" spans="3:3" x14ac:dyDescent="0.2">
      <c r="C299" s="61"/>
    </row>
    <row r="300" spans="3:3" x14ac:dyDescent="0.2">
      <c r="C300" s="61"/>
    </row>
    <row r="301" spans="3:3" x14ac:dyDescent="0.2">
      <c r="C301" s="61"/>
    </row>
    <row r="302" spans="3:3" x14ac:dyDescent="0.2">
      <c r="C302" s="61"/>
    </row>
    <row r="303" spans="3:3" x14ac:dyDescent="0.2">
      <c r="C303" s="61"/>
    </row>
    <row r="304" spans="3:3" x14ac:dyDescent="0.2">
      <c r="C304" s="61"/>
    </row>
    <row r="305" spans="3:3" x14ac:dyDescent="0.2">
      <c r="C305" s="61"/>
    </row>
    <row r="306" spans="3:3" x14ac:dyDescent="0.2">
      <c r="C306" s="61"/>
    </row>
    <row r="307" spans="3:3" x14ac:dyDescent="0.2">
      <c r="C307" s="61"/>
    </row>
    <row r="308" spans="3:3" x14ac:dyDescent="0.2">
      <c r="C308" s="61"/>
    </row>
    <row r="309" spans="3:3" x14ac:dyDescent="0.2">
      <c r="C309" s="61"/>
    </row>
    <row r="310" spans="3:3" x14ac:dyDescent="0.2">
      <c r="C310" s="61"/>
    </row>
    <row r="311" spans="3:3" x14ac:dyDescent="0.2">
      <c r="C311" s="61"/>
    </row>
    <row r="312" spans="3:3" x14ac:dyDescent="0.2">
      <c r="C312" s="61"/>
    </row>
    <row r="313" spans="3:3" x14ac:dyDescent="0.2">
      <c r="C313" s="61"/>
    </row>
    <row r="314" spans="3:3" x14ac:dyDescent="0.2">
      <c r="C314" s="61"/>
    </row>
    <row r="315" spans="3:3" x14ac:dyDescent="0.2">
      <c r="C315" s="61"/>
    </row>
    <row r="316" spans="3:3" x14ac:dyDescent="0.2">
      <c r="C316" s="61"/>
    </row>
    <row r="317" spans="3:3" x14ac:dyDescent="0.2">
      <c r="C317" s="61"/>
    </row>
    <row r="318" spans="3:3" x14ac:dyDescent="0.2">
      <c r="C318" s="61"/>
    </row>
    <row r="319" spans="3:3" x14ac:dyDescent="0.2">
      <c r="C319" s="61"/>
    </row>
  </sheetData>
  <sheetProtection algorithmName="SHA-512" hashValue="9EQrBYUj4QAAS2I9+skK0w4R738mTixb+ZUywPLwRKIrB0NxvjpBcDq/h+k53HbOMRYZuYGx5I4gP3TQZvu8NA==" saltValue="3ztaxrK3LJVSvtNMa2Ahjg==" spinCount="100000" sheet="1" objects="1" scenarios="1"/>
  <protectedRanges>
    <protectedRange sqref="E15:E46" name="Range28"/>
    <protectedRange sqref="A131:D146" name="Range26"/>
    <protectedRange sqref="A101:B109" name="Range24"/>
    <protectedRange sqref="A81:B89" name="Range22"/>
    <protectedRange sqref="A66:B67" name="Range20"/>
    <protectedRange sqref="C180:D189" name="Range9"/>
    <protectedRange sqref="E131:E146 B131:B146" name="Range7"/>
    <protectedRange sqref="E116:E120 B116:B120" name="Range5"/>
    <protectedRange sqref="E50:E61 B50:B61" name="Range3"/>
    <protectedRange sqref="C3:C9" name="Range1"/>
    <protectedRange sqref="E15:E16 B15:B16 B18 B44:B46 E43:E46 E18:E29 E31:E35 B20:B35 E37:E41 B37:B41" name="Range2"/>
    <protectedRange sqref="B93:B97 B83:B89 E66 B66 B72:B77 E81 B81 E83:E89 E72:E77 E93:E97 B101:B109 E101:E109" name="Range4"/>
    <protectedRange sqref="C131:C138 B121:C124 E121:E124" name="Range6"/>
    <protectedRange sqref="E82 B82 E67 B67" name="Range4_1"/>
    <protectedRange sqref="C10" name="Range1_1"/>
    <protectedRange sqref="B43" name="Range2_1"/>
    <protectedRange sqref="B19" name="Range2_2"/>
    <protectedRange sqref="A17" name="Range13"/>
    <protectedRange sqref="E17 B17" name="Range2_3"/>
    <protectedRange sqref="A36" name="Range13_1"/>
    <protectedRange sqref="E36 B36" name="Range2_4"/>
    <protectedRange sqref="A42" name="Range13_2"/>
    <protectedRange sqref="E42 B42" name="Range2_5"/>
    <protectedRange sqref="A50:B61" name="Range19"/>
    <protectedRange sqref="A72:B77" name="Range21"/>
    <protectedRange sqref="A93:B97" name="Range23"/>
    <protectedRange sqref="A116:B124" name="Range25"/>
    <protectedRange sqref="C180:D189" name="Range27"/>
  </protectedRanges>
  <sortState xmlns:xlrd2="http://schemas.microsoft.com/office/spreadsheetml/2017/richdata2" ref="A15:G46">
    <sortCondition ref="D15:D46"/>
  </sortState>
  <mergeCells count="5">
    <mergeCell ref="C14:D14"/>
    <mergeCell ref="A1:D1"/>
    <mergeCell ref="A11:D11"/>
    <mergeCell ref="A12:D12"/>
    <mergeCell ref="C113:F113"/>
  </mergeCells>
  <pageMargins left="0.7" right="0.7" top="0.75" bottom="0.75" header="0.3" footer="0.3"/>
  <pageSetup scale="41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Giora Meisler</cp:lastModifiedBy>
  <cp:lastPrinted>2024-01-31T10:04:07Z</cp:lastPrinted>
  <dcterms:created xsi:type="dcterms:W3CDTF">2019-10-28T17:13:51Z</dcterms:created>
  <dcterms:modified xsi:type="dcterms:W3CDTF">2024-07-08T07:11:14Z</dcterms:modified>
</cp:coreProperties>
</file>